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une\OneDrive - United Nations\UNECA\ARII\Data_ARII2018\Data_ARII2018_2_08_2018\"/>
    </mc:Choice>
  </mc:AlternateContent>
  <xr:revisionPtr revIDLastSave="0" documentId="13_ncr:1_{AF551E5A-20AB-46C1-A858-8FE1CBB05950}" xr6:coauthVersionLast="43" xr6:coauthVersionMax="43" xr10:uidLastSave="{00000000-0000-0000-0000-000000000000}"/>
  <bookViews>
    <workbookView xWindow="-110" yWindow="-110" windowWidth="19420" windowHeight="11020" xr2:uid="{00000000-000D-0000-FFFF-FFFF00000000}"/>
  </bookViews>
  <sheets>
    <sheet name="Inflation differential 2019_win" sheetId="6" r:id="rId1"/>
    <sheet name="Source" sheetId="4" r:id="rId2"/>
    <sheet name="Inflation differential 2019" sheetId="5" r:id="rId3"/>
    <sheet name="Inflation differential_M" sheetId="3" r:id="rId4"/>
    <sheet name="Inflation differential" sheetId="1" r:id="rId5"/>
    <sheet name="Original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K3" i="6" l="1"/>
  <c r="BK4" i="6"/>
  <c r="BK5" i="6"/>
  <c r="BK6" i="6"/>
  <c r="BK7" i="6"/>
  <c r="BK8" i="6"/>
  <c r="BK9" i="6"/>
  <c r="BK10" i="6"/>
  <c r="BK11" i="6"/>
  <c r="BK12" i="6"/>
  <c r="BK13" i="6"/>
  <c r="BK14" i="6"/>
  <c r="BK15" i="6"/>
  <c r="BK16" i="6"/>
  <c r="BK17" i="6"/>
  <c r="BK2" i="6"/>
  <c r="BJ17" i="6"/>
  <c r="BI17" i="6"/>
  <c r="BH17" i="6"/>
  <c r="L57" i="6" l="1"/>
  <c r="N53" i="6" s="1"/>
  <c r="L56" i="6"/>
  <c r="M53" i="6" s="1"/>
  <c r="M55" i="6"/>
  <c r="N54" i="6"/>
  <c r="M54" i="6"/>
  <c r="N52" i="6"/>
  <c r="M52" i="6"/>
  <c r="N50" i="6"/>
  <c r="M50" i="6"/>
  <c r="M49" i="6"/>
  <c r="M48" i="6"/>
  <c r="N47" i="6"/>
  <c r="M47" i="6"/>
  <c r="M46" i="6"/>
  <c r="M45" i="6"/>
  <c r="N43" i="6"/>
  <c r="M43" i="6"/>
  <c r="M41" i="6"/>
  <c r="N40" i="6"/>
  <c r="M40" i="6"/>
  <c r="M39" i="6"/>
  <c r="N38" i="6"/>
  <c r="M38" i="6"/>
  <c r="N36" i="6"/>
  <c r="M36" i="6"/>
  <c r="N34" i="6"/>
  <c r="M34" i="6"/>
  <c r="M33" i="6"/>
  <c r="N31" i="6"/>
  <c r="M31" i="6"/>
  <c r="X30" i="6"/>
  <c r="M30" i="6"/>
  <c r="X29" i="6"/>
  <c r="N29" i="6"/>
  <c r="X28" i="6"/>
  <c r="N28" i="6"/>
  <c r="M28" i="6"/>
  <c r="X27" i="6"/>
  <c r="N27" i="6"/>
  <c r="M27" i="6"/>
  <c r="X26" i="6"/>
  <c r="M26" i="6"/>
  <c r="X25" i="6"/>
  <c r="N25" i="6"/>
  <c r="M25" i="6"/>
  <c r="X24" i="6"/>
  <c r="N24" i="6"/>
  <c r="M24" i="6"/>
  <c r="X23" i="6"/>
  <c r="N23" i="6"/>
  <c r="M23" i="6"/>
  <c r="AF22" i="6"/>
  <c r="AD22" i="6"/>
  <c r="X22" i="6"/>
  <c r="N22" i="6"/>
  <c r="M22" i="6"/>
  <c r="AD21" i="6"/>
  <c r="AF21" i="6" s="1"/>
  <c r="X21" i="6"/>
  <c r="N21" i="6"/>
  <c r="M21" i="6"/>
  <c r="AD20" i="6"/>
  <c r="AF20" i="6" s="1"/>
  <c r="X20" i="6"/>
  <c r="N20" i="6"/>
  <c r="M20" i="6"/>
  <c r="AD19" i="6"/>
  <c r="X19" i="6"/>
  <c r="N19" i="6"/>
  <c r="M19" i="6"/>
  <c r="AF18" i="6"/>
  <c r="AD18" i="6"/>
  <c r="X18" i="6"/>
  <c r="N18" i="6"/>
  <c r="M18" i="6"/>
  <c r="AF17" i="6"/>
  <c r="AD17" i="6"/>
  <c r="X17" i="6"/>
  <c r="N17" i="6"/>
  <c r="M17" i="6"/>
  <c r="BH16" i="6"/>
  <c r="AV16" i="6"/>
  <c r="AX16" i="6" s="1"/>
  <c r="AD16" i="6"/>
  <c r="AF16" i="6" s="1"/>
  <c r="X16" i="6"/>
  <c r="N16" i="6"/>
  <c r="M16" i="6"/>
  <c r="BJ15" i="6"/>
  <c r="BH15" i="6"/>
  <c r="AX15" i="6"/>
  <c r="AV15" i="6"/>
  <c r="AD15" i="6"/>
  <c r="AF15" i="6" s="1"/>
  <c r="X15" i="6"/>
  <c r="N15" i="6"/>
  <c r="M15" i="6"/>
  <c r="BJ14" i="6"/>
  <c r="BH14" i="6"/>
  <c r="AX14" i="6"/>
  <c r="AV14" i="6"/>
  <c r="AF14" i="6"/>
  <c r="AD14" i="6"/>
  <c r="X14" i="6"/>
  <c r="N14" i="6"/>
  <c r="M14" i="6"/>
  <c r="BJ13" i="6"/>
  <c r="BH13" i="6"/>
  <c r="AV13" i="6"/>
  <c r="AX13" i="6" s="1"/>
  <c r="AF13" i="6"/>
  <c r="AD13" i="6"/>
  <c r="X13" i="6"/>
  <c r="N13" i="6"/>
  <c r="M13" i="6"/>
  <c r="BJ12" i="6"/>
  <c r="BH12" i="6"/>
  <c r="AX12" i="6"/>
  <c r="AV12" i="6"/>
  <c r="AP12" i="6"/>
  <c r="AD12" i="6"/>
  <c r="AF12" i="6" s="1"/>
  <c r="X12" i="6"/>
  <c r="N12" i="6"/>
  <c r="M12" i="6"/>
  <c r="BH11" i="6"/>
  <c r="AV11" i="6"/>
  <c r="AP11" i="6"/>
  <c r="AD11" i="6"/>
  <c r="AF11" i="6" s="1"/>
  <c r="X11" i="6"/>
  <c r="N11" i="6"/>
  <c r="M11" i="6"/>
  <c r="BH10" i="6"/>
  <c r="BJ10" i="6" s="1"/>
  <c r="AV10" i="6"/>
  <c r="AX10" i="6" s="1"/>
  <c r="AP10" i="6"/>
  <c r="AD10" i="6"/>
  <c r="AF10" i="6" s="1"/>
  <c r="X10" i="6"/>
  <c r="N10" i="6"/>
  <c r="M10" i="6"/>
  <c r="BH9" i="6"/>
  <c r="BB9" i="6"/>
  <c r="AV9" i="6"/>
  <c r="AP9" i="6"/>
  <c r="AD9" i="6"/>
  <c r="AF9" i="6" s="1"/>
  <c r="X9" i="6"/>
  <c r="N9" i="6"/>
  <c r="M9" i="6"/>
  <c r="BH8" i="6"/>
  <c r="BJ8" i="6" s="1"/>
  <c r="BB8" i="6"/>
  <c r="AV8" i="6"/>
  <c r="AP8" i="6"/>
  <c r="AD8" i="6"/>
  <c r="AF8" i="6" s="1"/>
  <c r="X8" i="6"/>
  <c r="N8" i="6"/>
  <c r="M8" i="6"/>
  <c r="BH7" i="6"/>
  <c r="BB7" i="6"/>
  <c r="AV7" i="6"/>
  <c r="AP7" i="6"/>
  <c r="AJ7" i="6"/>
  <c r="AF7" i="6"/>
  <c r="AD7" i="6"/>
  <c r="X7" i="6"/>
  <c r="N7" i="6"/>
  <c r="M7" i="6"/>
  <c r="BJ6" i="6"/>
  <c r="BH6" i="6"/>
  <c r="BB6" i="6"/>
  <c r="AX6" i="6"/>
  <c r="AV6" i="6"/>
  <c r="AP6" i="6"/>
  <c r="AJ6" i="6"/>
  <c r="AF6" i="6"/>
  <c r="AD6" i="6"/>
  <c r="X6" i="6"/>
  <c r="R6" i="6"/>
  <c r="N6" i="6"/>
  <c r="M6" i="6"/>
  <c r="BH5" i="6"/>
  <c r="BJ5" i="6" s="1"/>
  <c r="BB5" i="6"/>
  <c r="AV5" i="6"/>
  <c r="AX5" i="6" s="1"/>
  <c r="AP5" i="6"/>
  <c r="AJ5" i="6"/>
  <c r="AF5" i="6"/>
  <c r="AD5" i="6"/>
  <c r="X5" i="6"/>
  <c r="R5" i="6"/>
  <c r="N5" i="6"/>
  <c r="M5" i="6"/>
  <c r="BJ4" i="6"/>
  <c r="BH4" i="6"/>
  <c r="BB4" i="6"/>
  <c r="AX4" i="6"/>
  <c r="AV4" i="6"/>
  <c r="AP4" i="6"/>
  <c r="AJ4" i="6"/>
  <c r="AF4" i="6"/>
  <c r="AD4" i="6"/>
  <c r="X4" i="6"/>
  <c r="Y3" i="6" s="1"/>
  <c r="R4" i="6"/>
  <c r="N4" i="6"/>
  <c r="M4" i="6"/>
  <c r="BH3" i="6"/>
  <c r="BJ3" i="6" s="1"/>
  <c r="BB3" i="6"/>
  <c r="AV3" i="6"/>
  <c r="AX3" i="6" s="1"/>
  <c r="AP3" i="6"/>
  <c r="AJ3" i="6"/>
  <c r="AD3" i="6"/>
  <c r="AE3" i="6" s="1"/>
  <c r="X3" i="6"/>
  <c r="R3" i="6"/>
  <c r="N3" i="6"/>
  <c r="M3" i="6"/>
  <c r="BH2" i="6"/>
  <c r="BJ2" i="6" s="1"/>
  <c r="BB2" i="6"/>
  <c r="AV2" i="6"/>
  <c r="AX2" i="6" s="1"/>
  <c r="AP2" i="6"/>
  <c r="AJ2" i="6"/>
  <c r="AK2" i="6" s="1"/>
  <c r="AD2" i="6"/>
  <c r="AF2" i="6" s="1"/>
  <c r="X2" i="6"/>
  <c r="R2" i="6"/>
  <c r="N2" i="6"/>
  <c r="M2" i="6"/>
  <c r="BI5" i="6" l="1"/>
  <c r="R8" i="6"/>
  <c r="T6" i="6" s="1"/>
  <c r="S4" i="6"/>
  <c r="AF3" i="6"/>
  <c r="AG16" i="6" s="1"/>
  <c r="AW3" i="6"/>
  <c r="Y4" i="6"/>
  <c r="AE5" i="6"/>
  <c r="N26" i="6"/>
  <c r="M29" i="6"/>
  <c r="N30" i="6"/>
  <c r="M32" i="6"/>
  <c r="M35" i="6"/>
  <c r="M37" i="6"/>
  <c r="N39" i="6"/>
  <c r="M42" i="6"/>
  <c r="M44" i="6"/>
  <c r="N46" i="6"/>
  <c r="N48" i="6"/>
  <c r="M51" i="6"/>
  <c r="N55" i="6"/>
  <c r="BI2" i="6"/>
  <c r="AL3" i="6"/>
  <c r="AW7" i="6"/>
  <c r="AQ12" i="6"/>
  <c r="N35" i="6"/>
  <c r="N42" i="6"/>
  <c r="N44" i="6"/>
  <c r="N51" i="6"/>
  <c r="BC3" i="6"/>
  <c r="AW4" i="6"/>
  <c r="BI4" i="6"/>
  <c r="AG14" i="6"/>
  <c r="T4" i="6"/>
  <c r="AQ4" i="6"/>
  <c r="AQ5" i="6"/>
  <c r="AE6" i="6"/>
  <c r="AE9" i="6"/>
  <c r="AE11" i="6"/>
  <c r="AW12" i="6"/>
  <c r="AE13" i="6"/>
  <c r="AW13" i="6"/>
  <c r="BJ16" i="6"/>
  <c r="BI16" i="6"/>
  <c r="Y20" i="6"/>
  <c r="Y21" i="6"/>
  <c r="Y28" i="6"/>
  <c r="AE2" i="6"/>
  <c r="BC2" i="6"/>
  <c r="S3" i="6"/>
  <c r="AL4" i="6"/>
  <c r="Y5" i="6"/>
  <c r="BC5" i="6"/>
  <c r="Y6" i="6"/>
  <c r="BI6" i="6"/>
  <c r="AX7" i="6"/>
  <c r="BC8" i="6"/>
  <c r="AW11" i="6"/>
  <c r="Y12" i="6"/>
  <c r="Y13" i="6"/>
  <c r="AW14" i="6"/>
  <c r="BI14" i="6"/>
  <c r="Y17" i="6"/>
  <c r="Y22" i="6"/>
  <c r="Y29" i="6"/>
  <c r="T3" i="6"/>
  <c r="S6" i="6"/>
  <c r="AW6" i="6"/>
  <c r="BC6" i="6"/>
  <c r="AQ7" i="6"/>
  <c r="Y11" i="6"/>
  <c r="AX11" i="6"/>
  <c r="AW16" i="6"/>
  <c r="Y27" i="6"/>
  <c r="AE4" i="6"/>
  <c r="BC4" i="6"/>
  <c r="AL7" i="6"/>
  <c r="AW9" i="6"/>
  <c r="AQ10" i="6"/>
  <c r="BJ11" i="6"/>
  <c r="BI11" i="6"/>
  <c r="BI13" i="6"/>
  <c r="Y18" i="6"/>
  <c r="AE22" i="6"/>
  <c r="Y25" i="6"/>
  <c r="AQ3" i="6"/>
  <c r="AE8" i="6"/>
  <c r="Y9" i="6"/>
  <c r="AJ9" i="6"/>
  <c r="AX9" i="6"/>
  <c r="BI10" i="6"/>
  <c r="Y14" i="6"/>
  <c r="AE15" i="6"/>
  <c r="Y16" i="6"/>
  <c r="Y23" i="6"/>
  <c r="X32" i="6"/>
  <c r="Z28" i="6" s="1"/>
  <c r="T2" i="6"/>
  <c r="Y2" i="6"/>
  <c r="AW2" i="6"/>
  <c r="BI3" i="6"/>
  <c r="S5" i="6"/>
  <c r="Y7" i="6"/>
  <c r="BI7" i="6"/>
  <c r="BJ7" i="6"/>
  <c r="AQ9" i="6"/>
  <c r="BI9" i="6"/>
  <c r="BJ9" i="6"/>
  <c r="AE10" i="6"/>
  <c r="Y26" i="6"/>
  <c r="S2" i="6"/>
  <c r="AL6" i="6"/>
  <c r="AL2" i="6"/>
  <c r="AQ2" i="6"/>
  <c r="T5" i="6"/>
  <c r="AL5" i="6"/>
  <c r="AW5" i="6"/>
  <c r="AQ6" i="6"/>
  <c r="Y8" i="6"/>
  <c r="AW8" i="6"/>
  <c r="AX8" i="6"/>
  <c r="AY13" i="6" s="1"/>
  <c r="BI8" i="6"/>
  <c r="Y10" i="6"/>
  <c r="AW10" i="6"/>
  <c r="AQ11" i="6"/>
  <c r="BB11" i="6"/>
  <c r="BD8" i="6" s="1"/>
  <c r="AE12" i="6"/>
  <c r="BI12" i="6"/>
  <c r="AP14" i="6"/>
  <c r="AR5" i="6" s="1"/>
  <c r="Y15" i="6"/>
  <c r="AW15" i="6"/>
  <c r="AE16" i="6"/>
  <c r="AE17" i="6"/>
  <c r="AE18" i="6"/>
  <c r="AE19" i="6"/>
  <c r="AF19" i="6"/>
  <c r="Z20" i="6"/>
  <c r="AE20" i="6"/>
  <c r="AE21" i="6"/>
  <c r="Y24" i="6"/>
  <c r="Y30" i="6"/>
  <c r="AE7" i="6"/>
  <c r="BC7" i="6"/>
  <c r="AQ8" i="6"/>
  <c r="BC9" i="6"/>
  <c r="AE14" i="6"/>
  <c r="BI15" i="6"/>
  <c r="Y19" i="6"/>
  <c r="N32" i="6"/>
  <c r="N33" i="6"/>
  <c r="N37" i="6"/>
  <c r="N41" i="6"/>
  <c r="N45" i="6"/>
  <c r="N49" i="6"/>
  <c r="L56" i="5"/>
  <c r="M32" i="5" s="1"/>
  <c r="M46" i="5"/>
  <c r="M40" i="5"/>
  <c r="M38" i="5"/>
  <c r="M31" i="5"/>
  <c r="X30" i="5"/>
  <c r="X29" i="5"/>
  <c r="X28" i="5"/>
  <c r="X27" i="5"/>
  <c r="M27" i="5"/>
  <c r="X26" i="5"/>
  <c r="M26" i="5"/>
  <c r="X25" i="5"/>
  <c r="M25" i="5"/>
  <c r="X24" i="5"/>
  <c r="M24" i="5"/>
  <c r="X23" i="5"/>
  <c r="M23" i="5"/>
  <c r="AD22" i="5"/>
  <c r="AF22" i="5" s="1"/>
  <c r="X22" i="5"/>
  <c r="M22" i="5"/>
  <c r="AD21" i="5"/>
  <c r="AF21" i="5" s="1"/>
  <c r="X21" i="5"/>
  <c r="M21" i="5"/>
  <c r="AD20" i="5"/>
  <c r="AF20" i="5" s="1"/>
  <c r="X20" i="5"/>
  <c r="M20" i="5"/>
  <c r="AD19" i="5"/>
  <c r="AF19" i="5" s="1"/>
  <c r="X19" i="5"/>
  <c r="M19" i="5"/>
  <c r="AD18" i="5"/>
  <c r="AF18" i="5" s="1"/>
  <c r="X18" i="5"/>
  <c r="M18" i="5"/>
  <c r="AD17" i="5"/>
  <c r="AF17" i="5" s="1"/>
  <c r="X17" i="5"/>
  <c r="M17" i="5"/>
  <c r="BH16" i="5"/>
  <c r="BJ16" i="5" s="1"/>
  <c r="AV16" i="5"/>
  <c r="AX16" i="5" s="1"/>
  <c r="AD16" i="5"/>
  <c r="AF16" i="5" s="1"/>
  <c r="X16" i="5"/>
  <c r="M16" i="5"/>
  <c r="BH15" i="5"/>
  <c r="BJ15" i="5" s="1"/>
  <c r="AV15" i="5"/>
  <c r="AX15" i="5" s="1"/>
  <c r="AD15" i="5"/>
  <c r="X15" i="5"/>
  <c r="M15" i="5"/>
  <c r="BH14" i="5"/>
  <c r="AV14" i="5"/>
  <c r="AX14" i="5" s="1"/>
  <c r="AD14" i="5"/>
  <c r="AF14" i="5" s="1"/>
  <c r="X14" i="5"/>
  <c r="M14" i="5"/>
  <c r="BH13" i="5"/>
  <c r="BJ13" i="5" s="1"/>
  <c r="AV13" i="5"/>
  <c r="AX13" i="5" s="1"/>
  <c r="AD13" i="5"/>
  <c r="AF13" i="5" s="1"/>
  <c r="X13" i="5"/>
  <c r="M13" i="5"/>
  <c r="BH12" i="5"/>
  <c r="BJ12" i="5" s="1"/>
  <c r="AV12" i="5"/>
  <c r="AP12" i="5"/>
  <c r="AD12" i="5"/>
  <c r="AF12" i="5" s="1"/>
  <c r="X12" i="5"/>
  <c r="M12" i="5"/>
  <c r="BH11" i="5"/>
  <c r="BJ11" i="5" s="1"/>
  <c r="AV11" i="5"/>
  <c r="AX11" i="5" s="1"/>
  <c r="AP11" i="5"/>
  <c r="AD11" i="5"/>
  <c r="X11" i="5"/>
  <c r="M11" i="5"/>
  <c r="BH10" i="5"/>
  <c r="AV10" i="5"/>
  <c r="AX10" i="5" s="1"/>
  <c r="AP10" i="5"/>
  <c r="AD10" i="5"/>
  <c r="AF10" i="5" s="1"/>
  <c r="X10" i="5"/>
  <c r="M10" i="5"/>
  <c r="BH9" i="5"/>
  <c r="BJ9" i="5" s="1"/>
  <c r="BB9" i="5"/>
  <c r="AV9" i="5"/>
  <c r="AX9" i="5" s="1"/>
  <c r="AP9" i="5"/>
  <c r="AD9" i="5"/>
  <c r="AF9" i="5" s="1"/>
  <c r="X9" i="5"/>
  <c r="M9" i="5"/>
  <c r="BH8" i="5"/>
  <c r="BJ8" i="5" s="1"/>
  <c r="BB8" i="5"/>
  <c r="AV8" i="5"/>
  <c r="AP8" i="5"/>
  <c r="AD8" i="5"/>
  <c r="AF8" i="5" s="1"/>
  <c r="X8" i="5"/>
  <c r="M8" i="5"/>
  <c r="BH7" i="5"/>
  <c r="BJ7" i="5" s="1"/>
  <c r="BB7" i="5"/>
  <c r="AV7" i="5"/>
  <c r="AX7" i="5" s="1"/>
  <c r="AP7" i="5"/>
  <c r="AJ7" i="5"/>
  <c r="AD7" i="5"/>
  <c r="AF7" i="5" s="1"/>
  <c r="X7" i="5"/>
  <c r="M7" i="5"/>
  <c r="BH6" i="5"/>
  <c r="BJ6" i="5" s="1"/>
  <c r="BB6" i="5"/>
  <c r="AV6" i="5"/>
  <c r="AP6" i="5"/>
  <c r="AJ6" i="5"/>
  <c r="AD6" i="5"/>
  <c r="AF6" i="5" s="1"/>
  <c r="X6" i="5"/>
  <c r="R6" i="5"/>
  <c r="M6" i="5"/>
  <c r="BH5" i="5"/>
  <c r="BB5" i="5"/>
  <c r="AV5" i="5"/>
  <c r="AX5" i="5" s="1"/>
  <c r="AP5" i="5"/>
  <c r="AJ5" i="5"/>
  <c r="AD5" i="5"/>
  <c r="AF5" i="5" s="1"/>
  <c r="X5" i="5"/>
  <c r="R5" i="5"/>
  <c r="M5" i="5"/>
  <c r="BH4" i="5"/>
  <c r="BJ4" i="5" s="1"/>
  <c r="BB4" i="5"/>
  <c r="AV4" i="5"/>
  <c r="AP4" i="5"/>
  <c r="AJ4" i="5"/>
  <c r="AD4" i="5"/>
  <c r="AF4" i="5" s="1"/>
  <c r="X4" i="5"/>
  <c r="R4" i="5"/>
  <c r="M4" i="5"/>
  <c r="BH3" i="5"/>
  <c r="BB3" i="5"/>
  <c r="AV3" i="5"/>
  <c r="AX3" i="5" s="1"/>
  <c r="AP3" i="5"/>
  <c r="AJ3" i="5"/>
  <c r="AD3" i="5"/>
  <c r="X3" i="5"/>
  <c r="R3" i="5"/>
  <c r="M3" i="5"/>
  <c r="BH2" i="5"/>
  <c r="BJ2" i="5" s="1"/>
  <c r="BB2" i="5"/>
  <c r="AV2" i="5"/>
  <c r="AP2" i="5"/>
  <c r="AJ2" i="5"/>
  <c r="AD2" i="5"/>
  <c r="AF2" i="5" s="1"/>
  <c r="X2" i="5"/>
  <c r="R2" i="5"/>
  <c r="M2" i="5"/>
  <c r="L57" i="1"/>
  <c r="N6" i="1" s="1"/>
  <c r="C7" i="3" s="1"/>
  <c r="AG2" i="6" l="1"/>
  <c r="AR12" i="6"/>
  <c r="AM6" i="6"/>
  <c r="AG5" i="6"/>
  <c r="AG20" i="6"/>
  <c r="U4" i="6"/>
  <c r="Z24" i="6"/>
  <c r="AG19" i="6"/>
  <c r="AG22" i="6"/>
  <c r="O45" i="6"/>
  <c r="O32" i="6"/>
  <c r="AR9" i="6"/>
  <c r="Z10" i="6"/>
  <c r="AY9" i="6"/>
  <c r="O29" i="6"/>
  <c r="O13" i="6"/>
  <c r="AY5" i="6"/>
  <c r="O52" i="6"/>
  <c r="O19" i="6"/>
  <c r="Z14" i="6"/>
  <c r="O41" i="6"/>
  <c r="AY2" i="6"/>
  <c r="AK6" i="6"/>
  <c r="AK4" i="6"/>
  <c r="O26" i="6"/>
  <c r="AG21" i="6"/>
  <c r="Z16" i="6"/>
  <c r="AM7" i="6"/>
  <c r="O4" i="6"/>
  <c r="AG12" i="6"/>
  <c r="AG10" i="6"/>
  <c r="O43" i="6"/>
  <c r="AY15" i="6"/>
  <c r="BD5" i="6"/>
  <c r="O37" i="6"/>
  <c r="O21" i="6"/>
  <c r="O8" i="6"/>
  <c r="O42" i="6"/>
  <c r="O36" i="6"/>
  <c r="Z27" i="6"/>
  <c r="AR7" i="6"/>
  <c r="AM5" i="6"/>
  <c r="O50" i="6"/>
  <c r="O25" i="6"/>
  <c r="AG13" i="6"/>
  <c r="AK3" i="6"/>
  <c r="U2" i="6"/>
  <c r="AG11" i="6"/>
  <c r="AK7" i="6"/>
  <c r="AG6" i="6"/>
  <c r="U3" i="6"/>
  <c r="AY7" i="6"/>
  <c r="AY6" i="6"/>
  <c r="AY3" i="6"/>
  <c r="Z2" i="6"/>
  <c r="AG18" i="6"/>
  <c r="AG3" i="6"/>
  <c r="AG4" i="6"/>
  <c r="O44" i="6"/>
  <c r="AG15" i="6"/>
  <c r="O15" i="6"/>
  <c r="O24" i="6"/>
  <c r="U6" i="6"/>
  <c r="O48" i="6"/>
  <c r="BD6" i="6"/>
  <c r="BD4" i="6"/>
  <c r="BD9" i="6"/>
  <c r="BE9" i="6" s="1"/>
  <c r="BD3" i="6"/>
  <c r="BD7" i="6"/>
  <c r="O3" i="6"/>
  <c r="O31" i="6"/>
  <c r="Z30" i="6"/>
  <c r="Z26" i="6"/>
  <c r="Z22" i="6"/>
  <c r="Z13" i="6"/>
  <c r="Z6" i="6"/>
  <c r="Z17" i="6"/>
  <c r="Z25" i="6"/>
  <c r="Z4" i="6"/>
  <c r="Z29" i="6"/>
  <c r="Z12" i="6"/>
  <c r="Z21" i="6"/>
  <c r="Z19" i="6"/>
  <c r="Z18" i="6"/>
  <c r="Z3" i="6"/>
  <c r="Z8" i="6"/>
  <c r="O39" i="6"/>
  <c r="O51" i="6"/>
  <c r="Z11" i="6"/>
  <c r="O5" i="6"/>
  <c r="O35" i="6"/>
  <c r="Z5" i="6"/>
  <c r="AY16" i="6"/>
  <c r="O53" i="6"/>
  <c r="O54" i="6"/>
  <c r="O46" i="6"/>
  <c r="O28" i="6"/>
  <c r="O22" i="6"/>
  <c r="O17" i="6"/>
  <c r="Z15" i="6"/>
  <c r="AG9" i="6"/>
  <c r="O18" i="6"/>
  <c r="O7" i="6"/>
  <c r="AY10" i="6"/>
  <c r="O30" i="6"/>
  <c r="AY12" i="6"/>
  <c r="AM4" i="6"/>
  <c r="O14" i="6"/>
  <c r="O9" i="6"/>
  <c r="AG7" i="6"/>
  <c r="O49" i="6"/>
  <c r="O33" i="6"/>
  <c r="O20" i="6"/>
  <c r="O10" i="6"/>
  <c r="O34" i="6"/>
  <c r="O16" i="6"/>
  <c r="AR6" i="6"/>
  <c r="AR8" i="6"/>
  <c r="AR4" i="6"/>
  <c r="AR11" i="6"/>
  <c r="O12" i="6"/>
  <c r="AY8" i="6"/>
  <c r="Z7" i="6"/>
  <c r="U5" i="6"/>
  <c r="AM2" i="6"/>
  <c r="O38" i="6"/>
  <c r="Z23" i="6"/>
  <c r="AK5" i="6"/>
  <c r="O47" i="6"/>
  <c r="Z9" i="6"/>
  <c r="O23" i="6"/>
  <c r="AG17" i="6"/>
  <c r="AR10" i="6"/>
  <c r="O6" i="6"/>
  <c r="O40" i="6"/>
  <c r="AY11" i="6"/>
  <c r="AR2" i="6"/>
  <c r="O27" i="6"/>
  <c r="O2" i="6"/>
  <c r="O11" i="6"/>
  <c r="BD2" i="6"/>
  <c r="AR3" i="6"/>
  <c r="AM3" i="6"/>
  <c r="AG8" i="6"/>
  <c r="AY14" i="6"/>
  <c r="O55" i="6"/>
  <c r="AY4" i="6"/>
  <c r="M34" i="5"/>
  <c r="M53" i="5"/>
  <c r="M51" i="5"/>
  <c r="L57" i="5"/>
  <c r="N48" i="5" s="1"/>
  <c r="AQ3" i="5"/>
  <c r="M30" i="5"/>
  <c r="M36" i="5"/>
  <c r="M44" i="5"/>
  <c r="M54" i="5"/>
  <c r="AL2" i="5"/>
  <c r="S5" i="5"/>
  <c r="S3" i="5"/>
  <c r="M42" i="5"/>
  <c r="M48" i="5"/>
  <c r="BC7" i="5"/>
  <c r="M28" i="5"/>
  <c r="Y10" i="5"/>
  <c r="BI14" i="5"/>
  <c r="AE16" i="5"/>
  <c r="AF3" i="5"/>
  <c r="AE3" i="5"/>
  <c r="AE13" i="5"/>
  <c r="AE10" i="5"/>
  <c r="BB11" i="5"/>
  <c r="BD5" i="5" s="1"/>
  <c r="BC3" i="5"/>
  <c r="BC8" i="5"/>
  <c r="BC6" i="5"/>
  <c r="AW4" i="5"/>
  <c r="AX4" i="5"/>
  <c r="AL5" i="5"/>
  <c r="AE6" i="5"/>
  <c r="AW12" i="5"/>
  <c r="AE15" i="5"/>
  <c r="R8" i="5"/>
  <c r="T6" i="5" s="1"/>
  <c r="S2" i="5"/>
  <c r="AE2" i="5"/>
  <c r="AQ10" i="5"/>
  <c r="AQ9" i="5"/>
  <c r="AQ2" i="5"/>
  <c r="AP14" i="5"/>
  <c r="AR6" i="5" s="1"/>
  <c r="AQ11" i="5"/>
  <c r="BC2" i="5"/>
  <c r="AK2" i="5"/>
  <c r="AJ9" i="5"/>
  <c r="AK5" i="5" s="1"/>
  <c r="AL3" i="5"/>
  <c r="BI15" i="5"/>
  <c r="BI11" i="5"/>
  <c r="BI8" i="5"/>
  <c r="BI6" i="5"/>
  <c r="BI4" i="5"/>
  <c r="BI2" i="5"/>
  <c r="BI3" i="5"/>
  <c r="BJ3" i="5"/>
  <c r="BI12" i="5"/>
  <c r="BI9" i="5"/>
  <c r="Y4" i="5"/>
  <c r="AW6" i="5"/>
  <c r="AL7" i="5"/>
  <c r="AW8" i="5"/>
  <c r="BI10" i="5"/>
  <c r="AE11" i="5"/>
  <c r="Y22" i="5"/>
  <c r="Y23" i="5"/>
  <c r="X32" i="5"/>
  <c r="Z2" i="5" s="1"/>
  <c r="Y28" i="5"/>
  <c r="Y24" i="5"/>
  <c r="Y14" i="5"/>
  <c r="Y5" i="5"/>
  <c r="Y3" i="5"/>
  <c r="Y29" i="5"/>
  <c r="Y25" i="5"/>
  <c r="Y16" i="5"/>
  <c r="Y12" i="5"/>
  <c r="Y9" i="5"/>
  <c r="Y8" i="5"/>
  <c r="Y7" i="5"/>
  <c r="AW13" i="5"/>
  <c r="AW11" i="5"/>
  <c r="AW5" i="5"/>
  <c r="AW3" i="5"/>
  <c r="AX2" i="5"/>
  <c r="AW15" i="5"/>
  <c r="AW7" i="5"/>
  <c r="AL4" i="5"/>
  <c r="BC4" i="5"/>
  <c r="AQ5" i="5"/>
  <c r="BI5" i="5"/>
  <c r="BJ5" i="5"/>
  <c r="Y6" i="5"/>
  <c r="AQ7" i="5"/>
  <c r="Y2" i="5"/>
  <c r="AW2" i="5"/>
  <c r="AE4" i="5"/>
  <c r="AL6" i="5"/>
  <c r="BC9" i="5"/>
  <c r="AR12" i="5"/>
  <c r="N31" i="5"/>
  <c r="M33" i="5"/>
  <c r="M35" i="5"/>
  <c r="M37" i="5"/>
  <c r="M39" i="5"/>
  <c r="M41" i="5"/>
  <c r="M43" i="5"/>
  <c r="M45" i="5"/>
  <c r="M47" i="5"/>
  <c r="M49" i="5"/>
  <c r="M50" i="5"/>
  <c r="M52" i="5"/>
  <c r="M55" i="5"/>
  <c r="Y13" i="5"/>
  <c r="M29" i="5"/>
  <c r="Y30" i="5"/>
  <c r="N33" i="5"/>
  <c r="N45" i="5"/>
  <c r="N55" i="5"/>
  <c r="BI16" i="5"/>
  <c r="AE17" i="5"/>
  <c r="AE18" i="5"/>
  <c r="AE19" i="5"/>
  <c r="AE20" i="5"/>
  <c r="AE21" i="5"/>
  <c r="AE22" i="5"/>
  <c r="Y26" i="5"/>
  <c r="S4" i="5"/>
  <c r="AQ4" i="5"/>
  <c r="AE5" i="5"/>
  <c r="BC5" i="5"/>
  <c r="S6" i="5"/>
  <c r="AQ6" i="5"/>
  <c r="AX6" i="5"/>
  <c r="N7" i="5"/>
  <c r="BI7" i="5"/>
  <c r="AQ8" i="5"/>
  <c r="AX8" i="5"/>
  <c r="N9" i="5"/>
  <c r="AW9" i="5"/>
  <c r="AW10" i="5"/>
  <c r="BJ10" i="5"/>
  <c r="Y11" i="5"/>
  <c r="AF11" i="5"/>
  <c r="AQ12" i="5"/>
  <c r="AX12" i="5"/>
  <c r="BI13" i="5"/>
  <c r="AE14" i="5"/>
  <c r="AW14" i="5"/>
  <c r="BJ14" i="5"/>
  <c r="Y15" i="5"/>
  <c r="AF15" i="5"/>
  <c r="AW16" i="5"/>
  <c r="Y17" i="5"/>
  <c r="Y18" i="5"/>
  <c r="Y19" i="5"/>
  <c r="Y20" i="5"/>
  <c r="Y21" i="5"/>
  <c r="Y27" i="5"/>
  <c r="AE7" i="5"/>
  <c r="AE8" i="5"/>
  <c r="AE9" i="5"/>
  <c r="AE12" i="5"/>
  <c r="N49" i="1"/>
  <c r="C50" i="3" s="1"/>
  <c r="N41" i="1"/>
  <c r="C42" i="3" s="1"/>
  <c r="N37" i="1"/>
  <c r="C38" i="3" s="1"/>
  <c r="N29" i="1"/>
  <c r="C30" i="3" s="1"/>
  <c r="N21" i="1"/>
  <c r="C22" i="3" s="1"/>
  <c r="N13" i="1"/>
  <c r="C14" i="3" s="1"/>
  <c r="N5" i="1"/>
  <c r="C6" i="3" s="1"/>
  <c r="N52" i="1"/>
  <c r="C53" i="3" s="1"/>
  <c r="N48" i="1"/>
  <c r="C49" i="3" s="1"/>
  <c r="N44" i="1"/>
  <c r="C45" i="3" s="1"/>
  <c r="N40" i="1"/>
  <c r="C41" i="3" s="1"/>
  <c r="N36" i="1"/>
  <c r="C37" i="3" s="1"/>
  <c r="N32" i="1"/>
  <c r="C33" i="3" s="1"/>
  <c r="N28" i="1"/>
  <c r="C29" i="3" s="1"/>
  <c r="N24" i="1"/>
  <c r="C25" i="3" s="1"/>
  <c r="N20" i="1"/>
  <c r="C21" i="3" s="1"/>
  <c r="N16" i="1"/>
  <c r="C17" i="3" s="1"/>
  <c r="N12" i="1"/>
  <c r="C13" i="3" s="1"/>
  <c r="N8" i="1"/>
  <c r="C9" i="3" s="1"/>
  <c r="N4" i="1"/>
  <c r="C5" i="3" s="1"/>
  <c r="N55" i="1"/>
  <c r="C56" i="3" s="1"/>
  <c r="N51" i="1"/>
  <c r="C52" i="3" s="1"/>
  <c r="N47" i="1"/>
  <c r="C48" i="3" s="1"/>
  <c r="N43" i="1"/>
  <c r="C44" i="3" s="1"/>
  <c r="N39" i="1"/>
  <c r="C40" i="3" s="1"/>
  <c r="N35" i="1"/>
  <c r="C36" i="3" s="1"/>
  <c r="N31" i="1"/>
  <c r="C32" i="3" s="1"/>
  <c r="N27" i="1"/>
  <c r="C28" i="3" s="1"/>
  <c r="N23" i="1"/>
  <c r="C24" i="3" s="1"/>
  <c r="N19" i="1"/>
  <c r="C20" i="3" s="1"/>
  <c r="N15" i="1"/>
  <c r="C16" i="3" s="1"/>
  <c r="N11" i="1"/>
  <c r="C12" i="3" s="1"/>
  <c r="N7" i="1"/>
  <c r="C8" i="3" s="1"/>
  <c r="N3" i="1"/>
  <c r="C4" i="3" s="1"/>
  <c r="N53" i="1"/>
  <c r="C54" i="3" s="1"/>
  <c r="N45" i="1"/>
  <c r="C46" i="3" s="1"/>
  <c r="N33" i="1"/>
  <c r="C34" i="3" s="1"/>
  <c r="N25" i="1"/>
  <c r="C26" i="3" s="1"/>
  <c r="N17" i="1"/>
  <c r="C18" i="3" s="1"/>
  <c r="N9" i="1"/>
  <c r="C10" i="3" s="1"/>
  <c r="N2" i="1"/>
  <c r="C3" i="3" s="1"/>
  <c r="N54" i="1"/>
  <c r="C55" i="3" s="1"/>
  <c r="N50" i="1"/>
  <c r="C51" i="3" s="1"/>
  <c r="N46" i="1"/>
  <c r="C47" i="3" s="1"/>
  <c r="N42" i="1"/>
  <c r="C43" i="3" s="1"/>
  <c r="N38" i="1"/>
  <c r="C39" i="3" s="1"/>
  <c r="N34" i="1"/>
  <c r="C35" i="3" s="1"/>
  <c r="N30" i="1"/>
  <c r="C31" i="3" s="1"/>
  <c r="N26" i="1"/>
  <c r="C27" i="3" s="1"/>
  <c r="N22" i="1"/>
  <c r="C23" i="3" s="1"/>
  <c r="N18" i="1"/>
  <c r="C19" i="3" s="1"/>
  <c r="N14" i="1"/>
  <c r="C15" i="3" s="1"/>
  <c r="N10" i="1"/>
  <c r="C11" i="3" s="1"/>
  <c r="Q22" i="3"/>
  <c r="Q2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3" i="3"/>
  <c r="AA21" i="1"/>
  <c r="AC21" i="1" s="1"/>
  <c r="AA22" i="1"/>
  <c r="AC22" i="1" s="1"/>
  <c r="AA13" i="6" l="1"/>
  <c r="AS3" i="6"/>
  <c r="BE2" i="6"/>
  <c r="AS2" i="6"/>
  <c r="AS10" i="6"/>
  <c r="AA9" i="6"/>
  <c r="AS8" i="6"/>
  <c r="AA21" i="6"/>
  <c r="BE4" i="6"/>
  <c r="AA16" i="6"/>
  <c r="AS9" i="6"/>
  <c r="AS6" i="6"/>
  <c r="AA15" i="6"/>
  <c r="AA5" i="6"/>
  <c r="AA11" i="6"/>
  <c r="AA3" i="6"/>
  <c r="AA12" i="6"/>
  <c r="AA17" i="6"/>
  <c r="AA26" i="6"/>
  <c r="BE7" i="6"/>
  <c r="BE6" i="6"/>
  <c r="AS7" i="6"/>
  <c r="BE5" i="6"/>
  <c r="AS5" i="6"/>
  <c r="AA23" i="6"/>
  <c r="AA7" i="6"/>
  <c r="AS4" i="6"/>
  <c r="AA19" i="6"/>
  <c r="AA4" i="6"/>
  <c r="AA10" i="6"/>
  <c r="AA8" i="6"/>
  <c r="AA25" i="6"/>
  <c r="AA22" i="6"/>
  <c r="AA28" i="6"/>
  <c r="AS11" i="6"/>
  <c r="AS12" i="6"/>
  <c r="AA18" i="6"/>
  <c r="AA29" i="6"/>
  <c r="AA6" i="6"/>
  <c r="AA30" i="6"/>
  <c r="BE3" i="6"/>
  <c r="AA24" i="6"/>
  <c r="AA2" i="6"/>
  <c r="AA27" i="6"/>
  <c r="AA14" i="6"/>
  <c r="AA20" i="6"/>
  <c r="BE8" i="6"/>
  <c r="N54" i="5"/>
  <c r="N30" i="5"/>
  <c r="N21" i="5"/>
  <c r="N29" i="5"/>
  <c r="N16" i="5"/>
  <c r="N49" i="5"/>
  <c r="N39" i="5"/>
  <c r="N46" i="5"/>
  <c r="N36" i="5"/>
  <c r="N19" i="5"/>
  <c r="N44" i="5"/>
  <c r="N27" i="5"/>
  <c r="N38" i="5"/>
  <c r="N22" i="5"/>
  <c r="N17" i="5"/>
  <c r="N52" i="5"/>
  <c r="O52" i="5" s="1"/>
  <c r="N41" i="5"/>
  <c r="N47" i="5"/>
  <c r="N37" i="5"/>
  <c r="N42" i="5"/>
  <c r="N23" i="5"/>
  <c r="N18" i="5"/>
  <c r="N32" i="5"/>
  <c r="N40" i="5"/>
  <c r="N14" i="5"/>
  <c r="N15" i="5"/>
  <c r="N10" i="5"/>
  <c r="N24" i="5"/>
  <c r="N6" i="5"/>
  <c r="N2" i="5"/>
  <c r="N8" i="5"/>
  <c r="O8" i="5" s="1"/>
  <c r="N5" i="5"/>
  <c r="N3" i="5"/>
  <c r="N13" i="5"/>
  <c r="N11" i="5"/>
  <c r="N4" i="5"/>
  <c r="O35" i="5" s="1"/>
  <c r="N25" i="5"/>
  <c r="N12" i="5"/>
  <c r="N50" i="5"/>
  <c r="N43" i="5"/>
  <c r="N35" i="5"/>
  <c r="N28" i="5"/>
  <c r="N53" i="5"/>
  <c r="N34" i="5"/>
  <c r="O34" i="5" s="1"/>
  <c r="N51" i="5"/>
  <c r="N26" i="5"/>
  <c r="N20" i="5"/>
  <c r="BD9" i="5"/>
  <c r="BK3" i="5"/>
  <c r="BK7" i="5"/>
  <c r="BK15" i="5"/>
  <c r="BK14" i="5"/>
  <c r="BK13" i="5"/>
  <c r="BK6" i="5"/>
  <c r="BK12" i="5"/>
  <c r="BK10" i="5"/>
  <c r="AR7" i="5"/>
  <c r="BK9" i="5"/>
  <c r="BK4" i="5"/>
  <c r="BK16" i="5"/>
  <c r="BK5" i="5"/>
  <c r="AG15" i="5"/>
  <c r="AR4" i="5"/>
  <c r="BK8" i="5"/>
  <c r="BK2" i="5"/>
  <c r="BK11" i="5"/>
  <c r="AG6" i="5"/>
  <c r="AY8" i="5"/>
  <c r="AM7" i="5"/>
  <c r="AG16" i="5"/>
  <c r="AG11" i="5"/>
  <c r="AG17" i="5"/>
  <c r="AG20" i="5"/>
  <c r="AG8" i="5"/>
  <c r="AG9" i="5"/>
  <c r="AY6" i="5"/>
  <c r="AY2" i="5"/>
  <c r="AY16" i="5"/>
  <c r="AY9" i="5"/>
  <c r="AY10" i="5"/>
  <c r="AY15" i="5"/>
  <c r="AY5" i="5"/>
  <c r="AY13" i="5"/>
  <c r="AG7" i="5"/>
  <c r="AY12" i="5"/>
  <c r="AM4" i="5"/>
  <c r="AM3" i="5"/>
  <c r="AM2" i="5"/>
  <c r="AY4" i="5"/>
  <c r="AG21" i="5"/>
  <c r="AG14" i="5"/>
  <c r="AG12" i="5"/>
  <c r="AY3" i="5"/>
  <c r="AG13" i="5"/>
  <c r="AY14" i="5"/>
  <c r="AG5" i="5"/>
  <c r="AM5" i="5"/>
  <c r="AM6" i="5"/>
  <c r="AG3" i="5"/>
  <c r="AG18" i="5"/>
  <c r="AG22" i="5"/>
  <c r="AY11" i="5"/>
  <c r="AG19" i="5"/>
  <c r="AG10" i="5"/>
  <c r="AG4" i="5"/>
  <c r="AY7" i="5"/>
  <c r="O31" i="5"/>
  <c r="Z29" i="5"/>
  <c r="O5" i="5"/>
  <c r="O47" i="5"/>
  <c r="Z25" i="5"/>
  <c r="O9" i="5"/>
  <c r="Z19" i="5"/>
  <c r="AG2" i="5"/>
  <c r="Z18" i="5"/>
  <c r="Z10" i="5"/>
  <c r="AK7" i="5"/>
  <c r="Z6" i="5"/>
  <c r="AR2" i="5"/>
  <c r="AK3" i="5"/>
  <c r="T5" i="5"/>
  <c r="T3" i="5"/>
  <c r="Z23" i="5"/>
  <c r="Z22" i="5"/>
  <c r="Z12" i="5"/>
  <c r="Z9" i="5"/>
  <c r="Z8" i="5"/>
  <c r="Z7" i="5"/>
  <c r="Z16" i="5"/>
  <c r="Z28" i="5"/>
  <c r="Z24" i="5"/>
  <c r="Z14" i="5"/>
  <c r="Z3" i="5"/>
  <c r="Z5" i="5"/>
  <c r="Z21" i="5"/>
  <c r="Z17" i="5"/>
  <c r="AK4" i="5"/>
  <c r="AR11" i="5"/>
  <c r="AR5" i="5"/>
  <c r="AR10" i="5"/>
  <c r="AR9" i="5"/>
  <c r="AR3" i="5"/>
  <c r="T2" i="5"/>
  <c r="Z11" i="5"/>
  <c r="T4" i="5"/>
  <c r="BD8" i="5"/>
  <c r="BD6" i="5"/>
  <c r="BD4" i="5"/>
  <c r="BD7" i="5"/>
  <c r="BD2" i="5"/>
  <c r="Z15" i="5"/>
  <c r="Z30" i="5"/>
  <c r="Z26" i="5"/>
  <c r="Z20" i="5"/>
  <c r="Z13" i="5"/>
  <c r="Z4" i="5"/>
  <c r="AK6" i="5"/>
  <c r="Z27" i="5"/>
  <c r="AR8" i="5"/>
  <c r="BD3" i="5"/>
  <c r="I4" i="3"/>
  <c r="I5" i="3"/>
  <c r="I6" i="3"/>
  <c r="I7" i="3"/>
  <c r="I3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3" i="3"/>
  <c r="U4" i="3"/>
  <c r="U5" i="3"/>
  <c r="U6" i="3"/>
  <c r="U7" i="3"/>
  <c r="U8" i="3"/>
  <c r="U3" i="3"/>
  <c r="Y4" i="3"/>
  <c r="Y5" i="3"/>
  <c r="Y6" i="3"/>
  <c r="Y7" i="3"/>
  <c r="Y8" i="3"/>
  <c r="Y9" i="3"/>
  <c r="Y10" i="3"/>
  <c r="Y11" i="3"/>
  <c r="Y12" i="3"/>
  <c r="Y13" i="3"/>
  <c r="Y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3" i="3"/>
  <c r="O3" i="5" l="1"/>
  <c r="O2" i="5"/>
  <c r="O53" i="5"/>
  <c r="O10" i="5"/>
  <c r="O26" i="5"/>
  <c r="O36" i="5"/>
  <c r="O24" i="5"/>
  <c r="O22" i="5"/>
  <c r="O20" i="5"/>
  <c r="O32" i="5"/>
  <c r="O4" i="5"/>
  <c r="O51" i="5"/>
  <c r="O25" i="5"/>
  <c r="O46" i="5"/>
  <c r="O6" i="5"/>
  <c r="O14" i="5"/>
  <c r="O33" i="5"/>
  <c r="O16" i="5"/>
  <c r="O42" i="5"/>
  <c r="O44" i="5"/>
  <c r="O12" i="5"/>
  <c r="O40" i="5"/>
  <c r="O38" i="5"/>
  <c r="O43" i="5"/>
  <c r="O18" i="5"/>
  <c r="O11" i="5"/>
  <c r="O19" i="5"/>
  <c r="O55" i="5"/>
  <c r="O7" i="5"/>
  <c r="BE7" i="5"/>
  <c r="O15" i="5"/>
  <c r="O41" i="5"/>
  <c r="O13" i="5"/>
  <c r="O30" i="5"/>
  <c r="O27" i="5"/>
  <c r="O17" i="5"/>
  <c r="O54" i="5"/>
  <c r="O50" i="5"/>
  <c r="O23" i="5"/>
  <c r="O49" i="5"/>
  <c r="O37" i="5"/>
  <c r="O39" i="5"/>
  <c r="O21" i="5"/>
  <c r="O28" i="5"/>
  <c r="O29" i="5"/>
  <c r="O45" i="5"/>
  <c r="O48" i="5"/>
  <c r="BE3" i="5"/>
  <c r="BE4" i="5"/>
  <c r="BE6" i="5"/>
  <c r="BE2" i="5"/>
  <c r="BE8" i="5"/>
  <c r="AS3" i="5"/>
  <c r="AS11" i="5"/>
  <c r="BE5" i="5"/>
  <c r="BE9" i="5"/>
  <c r="AS6" i="5"/>
  <c r="AA26" i="5"/>
  <c r="U4" i="5"/>
  <c r="AS9" i="5"/>
  <c r="AS10" i="5"/>
  <c r="AS8" i="5"/>
  <c r="AS5" i="5"/>
  <c r="AS2" i="5"/>
  <c r="AS7" i="5"/>
  <c r="AS4" i="5"/>
  <c r="AS12" i="5"/>
  <c r="AA3" i="5"/>
  <c r="AA25" i="5"/>
  <c r="AA4" i="5"/>
  <c r="AA30" i="5"/>
  <c r="AA11" i="5"/>
  <c r="AA17" i="5"/>
  <c r="AA14" i="5"/>
  <c r="AA7" i="5"/>
  <c r="AA22" i="5"/>
  <c r="AA10" i="5"/>
  <c r="AA2" i="5"/>
  <c r="AA12" i="5"/>
  <c r="U5" i="5"/>
  <c r="AA13" i="5"/>
  <c r="AA15" i="5"/>
  <c r="U2" i="5"/>
  <c r="AA21" i="5"/>
  <c r="AA24" i="5"/>
  <c r="AA8" i="5"/>
  <c r="AA23" i="5"/>
  <c r="AA18" i="5"/>
  <c r="AA16" i="5"/>
  <c r="AA19" i="5"/>
  <c r="U6" i="5"/>
  <c r="AA27" i="5"/>
  <c r="AA20" i="5"/>
  <c r="AA5" i="5"/>
  <c r="AA28" i="5"/>
  <c r="AA9" i="5"/>
  <c r="U3" i="5"/>
  <c r="AA6" i="5"/>
  <c r="AA29" i="5"/>
  <c r="AG3" i="3"/>
  <c r="AU9" i="1"/>
  <c r="AG4" i="3" l="1"/>
  <c r="AG5" i="3"/>
  <c r="AG6" i="3"/>
  <c r="AG10" i="3"/>
  <c r="AG7" i="3"/>
  <c r="AG8" i="3"/>
  <c r="AG9" i="3"/>
  <c r="V27" i="1"/>
  <c r="AZ3" i="1" l="1"/>
  <c r="BB3" i="1" s="1"/>
  <c r="AZ4" i="1"/>
  <c r="BB4" i="1" s="1"/>
  <c r="AZ5" i="1"/>
  <c r="BB5" i="1" s="1"/>
  <c r="AZ6" i="1"/>
  <c r="BB6" i="1" s="1"/>
  <c r="AZ7" i="1"/>
  <c r="BB7" i="1" s="1"/>
  <c r="AZ8" i="1"/>
  <c r="BB8" i="1" s="1"/>
  <c r="AZ9" i="1"/>
  <c r="BB9" i="1" s="1"/>
  <c r="AZ10" i="1"/>
  <c r="BB10" i="1" s="1"/>
  <c r="AZ11" i="1"/>
  <c r="BB11" i="1" s="1"/>
  <c r="AZ12" i="1"/>
  <c r="BB12" i="1" s="1"/>
  <c r="AZ13" i="1"/>
  <c r="BB13" i="1" s="1"/>
  <c r="AZ14" i="1"/>
  <c r="BB14" i="1" s="1"/>
  <c r="AZ15" i="1"/>
  <c r="BB15" i="1" s="1"/>
  <c r="AZ16" i="1"/>
  <c r="BB16" i="1" s="1"/>
  <c r="AU3" i="1"/>
  <c r="AU4" i="1"/>
  <c r="AU5" i="1"/>
  <c r="AU6" i="1"/>
  <c r="AU7" i="1"/>
  <c r="AU8" i="1"/>
  <c r="AZ2" i="1"/>
  <c r="BB2" i="1" s="1"/>
  <c r="AU2" i="1"/>
  <c r="AP3" i="1"/>
  <c r="AR3" i="1" s="1"/>
  <c r="AP4" i="1"/>
  <c r="AR4" i="1" s="1"/>
  <c r="AP5" i="1"/>
  <c r="AR5" i="1" s="1"/>
  <c r="AP6" i="1"/>
  <c r="AR6" i="1" s="1"/>
  <c r="AP7" i="1"/>
  <c r="AR7" i="1" s="1"/>
  <c r="AP8" i="1"/>
  <c r="AR8" i="1" s="1"/>
  <c r="AP9" i="1"/>
  <c r="AR9" i="1" s="1"/>
  <c r="AP10" i="1"/>
  <c r="AR10" i="1" s="1"/>
  <c r="AP11" i="1"/>
  <c r="AR11" i="1" s="1"/>
  <c r="AP12" i="1"/>
  <c r="AR12" i="1" s="1"/>
  <c r="AP13" i="1"/>
  <c r="AR13" i="1" s="1"/>
  <c r="AP14" i="1"/>
  <c r="AR14" i="1" s="1"/>
  <c r="AP15" i="1"/>
  <c r="AR15" i="1" s="1"/>
  <c r="AP16" i="1"/>
  <c r="AR16" i="1" s="1"/>
  <c r="AP2" i="1"/>
  <c r="AR2" i="1" s="1"/>
  <c r="AK3" i="1"/>
  <c r="AK4" i="1"/>
  <c r="AK5" i="1"/>
  <c r="AK6" i="1"/>
  <c r="AK7" i="1"/>
  <c r="AK8" i="1"/>
  <c r="AK9" i="1"/>
  <c r="AK10" i="1"/>
  <c r="AK11" i="1"/>
  <c r="AK12" i="1"/>
  <c r="AK2" i="1"/>
  <c r="AK14" i="1" l="1"/>
  <c r="AM2" i="1" s="1"/>
  <c r="AU11" i="1"/>
  <c r="AW9" i="1" s="1"/>
  <c r="AV2" i="1"/>
  <c r="AV9" i="1"/>
  <c r="AV6" i="1"/>
  <c r="AV8" i="1"/>
  <c r="AV4" i="1"/>
  <c r="AM12" i="1"/>
  <c r="AV7" i="1"/>
  <c r="AV3" i="1"/>
  <c r="AV5" i="1"/>
  <c r="AL12" i="1"/>
  <c r="AL7" i="1"/>
  <c r="AL3" i="1"/>
  <c r="AL2" i="1"/>
  <c r="AL9" i="1"/>
  <c r="AL5" i="1"/>
  <c r="AL8" i="1"/>
  <c r="AL4" i="1"/>
  <c r="AL11" i="1"/>
  <c r="AL10" i="1"/>
  <c r="AL6" i="1"/>
  <c r="AQ16" i="1"/>
  <c r="AQ8" i="1"/>
  <c r="AQ14" i="1"/>
  <c r="AQ6" i="1"/>
  <c r="AQ12" i="1"/>
  <c r="AQ10" i="1"/>
  <c r="AQ2" i="1"/>
  <c r="AQ4" i="1"/>
  <c r="BA10" i="1"/>
  <c r="BA12" i="1"/>
  <c r="BA2" i="1"/>
  <c r="BA3" i="1"/>
  <c r="BA4" i="1"/>
  <c r="BA14" i="1"/>
  <c r="BA6" i="1"/>
  <c r="BA16" i="1"/>
  <c r="BA8" i="1"/>
  <c r="BA15" i="1"/>
  <c r="BA13" i="1"/>
  <c r="BA11" i="1"/>
  <c r="BA9" i="1"/>
  <c r="BA7" i="1"/>
  <c r="BA5" i="1"/>
  <c r="AQ15" i="1"/>
  <c r="AQ13" i="1"/>
  <c r="AQ11" i="1"/>
  <c r="AQ9" i="1"/>
  <c r="AQ7" i="1"/>
  <c r="AQ5" i="1"/>
  <c r="AQ3" i="1"/>
  <c r="AM6" i="1" l="1"/>
  <c r="AM7" i="1"/>
  <c r="AW5" i="1"/>
  <c r="AM4" i="1"/>
  <c r="AM11" i="1"/>
  <c r="AM5" i="1"/>
  <c r="AM3" i="1"/>
  <c r="AM9" i="1"/>
  <c r="AW8" i="1"/>
  <c r="AW3" i="1"/>
  <c r="AM10" i="1"/>
  <c r="AW7" i="1"/>
  <c r="AW4" i="1"/>
  <c r="AW6" i="1"/>
  <c r="AW2" i="1"/>
  <c r="AM8" i="1"/>
  <c r="AF3" i="1"/>
  <c r="AF4" i="1"/>
  <c r="AF5" i="1"/>
  <c r="AF6" i="1"/>
  <c r="AF7" i="1"/>
  <c r="AA3" i="1"/>
  <c r="AC3" i="1" s="1"/>
  <c r="AA4" i="1"/>
  <c r="AC4" i="1" s="1"/>
  <c r="AA5" i="1"/>
  <c r="AC5" i="1" s="1"/>
  <c r="AA6" i="1"/>
  <c r="AC6" i="1" s="1"/>
  <c r="AA7" i="1"/>
  <c r="AC7" i="1" s="1"/>
  <c r="AA8" i="1"/>
  <c r="AC8" i="1" s="1"/>
  <c r="AA9" i="1"/>
  <c r="AC9" i="1" s="1"/>
  <c r="AA10" i="1"/>
  <c r="AC10" i="1" s="1"/>
  <c r="AA11" i="1"/>
  <c r="AC11" i="1" s="1"/>
  <c r="AA12" i="1"/>
  <c r="AC12" i="1" s="1"/>
  <c r="AA13" i="1"/>
  <c r="AC13" i="1" s="1"/>
  <c r="AA14" i="1"/>
  <c r="AC14" i="1" s="1"/>
  <c r="AA15" i="1"/>
  <c r="AC15" i="1" s="1"/>
  <c r="AA16" i="1"/>
  <c r="AC16" i="1" s="1"/>
  <c r="AA17" i="1"/>
  <c r="AC17" i="1" s="1"/>
  <c r="AA18" i="1"/>
  <c r="AC18" i="1" s="1"/>
  <c r="AA19" i="1"/>
  <c r="AC19" i="1" s="1"/>
  <c r="AA20" i="1"/>
  <c r="AC20" i="1" s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8" i="1"/>
  <c r="V29" i="1"/>
  <c r="V30" i="1"/>
  <c r="AF2" i="1"/>
  <c r="AA2" i="1"/>
  <c r="AC2" i="1" s="1"/>
  <c r="V2" i="1"/>
  <c r="Q3" i="1"/>
  <c r="Q4" i="1"/>
  <c r="Q5" i="1"/>
  <c r="Q6" i="1"/>
  <c r="Q2" i="1"/>
  <c r="L56" i="1"/>
  <c r="K56" i="2"/>
  <c r="AH6" i="1" l="1"/>
  <c r="AG2" i="1"/>
  <c r="AH2" i="1"/>
  <c r="AF9" i="1"/>
  <c r="AG6" i="1" s="1"/>
  <c r="AH5" i="1"/>
  <c r="AH4" i="1"/>
  <c r="AH7" i="1"/>
  <c r="AH3" i="1"/>
  <c r="R5" i="1"/>
  <c r="Q8" i="1"/>
  <c r="S5" i="1" s="1"/>
  <c r="R2" i="1"/>
  <c r="R3" i="1"/>
  <c r="R4" i="1"/>
  <c r="R6" i="1"/>
  <c r="V32" i="1"/>
  <c r="X27" i="1" s="1"/>
  <c r="AB2" i="1"/>
  <c r="AB21" i="1"/>
  <c r="AB22" i="1"/>
  <c r="AB17" i="1"/>
  <c r="AB9" i="1"/>
  <c r="AB20" i="1"/>
  <c r="AB12" i="1"/>
  <c r="AB19" i="1"/>
  <c r="AB15" i="1"/>
  <c r="AB11" i="1"/>
  <c r="AB7" i="1"/>
  <c r="AB3" i="1"/>
  <c r="AB13" i="1"/>
  <c r="AB5" i="1"/>
  <c r="AB16" i="1"/>
  <c r="AB8" i="1"/>
  <c r="AB4" i="1"/>
  <c r="AB18" i="1"/>
  <c r="AB14" i="1"/>
  <c r="AB10" i="1"/>
  <c r="AB6" i="1"/>
  <c r="M3" i="1"/>
  <c r="M45" i="1"/>
  <c r="M48" i="1"/>
  <c r="M36" i="1"/>
  <c r="M28" i="1"/>
  <c r="M24" i="1"/>
  <c r="M16" i="1"/>
  <c r="M12" i="1"/>
  <c r="M4" i="1"/>
  <c r="W18" i="1"/>
  <c r="M2" i="1"/>
  <c r="M47" i="1"/>
  <c r="M39" i="1"/>
  <c r="M27" i="1"/>
  <c r="M15" i="1"/>
  <c r="W28" i="1"/>
  <c r="W16" i="1"/>
  <c r="M54" i="1"/>
  <c r="M50" i="1"/>
  <c r="M46" i="1"/>
  <c r="M42" i="1"/>
  <c r="M38" i="1"/>
  <c r="M34" i="1"/>
  <c r="M30" i="1"/>
  <c r="M26" i="1"/>
  <c r="M22" i="1"/>
  <c r="M18" i="1"/>
  <c r="M14" i="1"/>
  <c r="M10" i="1"/>
  <c r="M6" i="1"/>
  <c r="M55" i="1"/>
  <c r="M40" i="1"/>
  <c r="M51" i="1"/>
  <c r="M35" i="1"/>
  <c r="W20" i="1"/>
  <c r="M53" i="1"/>
  <c r="M49" i="1"/>
  <c r="M41" i="1"/>
  <c r="M37" i="1"/>
  <c r="M33" i="1"/>
  <c r="M29" i="1"/>
  <c r="M25" i="1"/>
  <c r="M21" i="1"/>
  <c r="M17" i="1"/>
  <c r="M13" i="1"/>
  <c r="M9" i="1"/>
  <c r="M5" i="1"/>
  <c r="M44" i="1"/>
  <c r="M32" i="1"/>
  <c r="M20" i="1"/>
  <c r="M8" i="1"/>
  <c r="M52" i="1"/>
  <c r="M43" i="1"/>
  <c r="M31" i="1"/>
  <c r="M23" i="1"/>
  <c r="M19" i="1"/>
  <c r="M11" i="1"/>
  <c r="M7" i="1"/>
  <c r="W24" i="1"/>
  <c r="W2" i="1"/>
  <c r="W23" i="1"/>
  <c r="W15" i="1"/>
  <c r="W11" i="1"/>
  <c r="W7" i="1"/>
  <c r="W3" i="1"/>
  <c r="W30" i="1"/>
  <c r="W25" i="1"/>
  <c r="W22" i="1"/>
  <c r="W17" i="1"/>
  <c r="W27" i="1"/>
  <c r="W19" i="1"/>
  <c r="W13" i="1"/>
  <c r="W9" i="1"/>
  <c r="W5" i="1"/>
  <c r="W29" i="1"/>
  <c r="W26" i="1"/>
  <c r="W21" i="1"/>
  <c r="W14" i="1"/>
  <c r="W8" i="1"/>
  <c r="W4" i="1"/>
  <c r="W12" i="1"/>
  <c r="W10" i="1"/>
  <c r="W6" i="1"/>
  <c r="AG4" i="1" l="1"/>
  <c r="AG7" i="1"/>
  <c r="AG5" i="1"/>
  <c r="AG3" i="1"/>
  <c r="S6" i="1"/>
  <c r="X22" i="1"/>
  <c r="X4" i="1"/>
  <c r="X20" i="1"/>
  <c r="X2" i="1"/>
  <c r="S4" i="1"/>
  <c r="X28" i="1"/>
  <c r="X25" i="1"/>
  <c r="S2" i="1"/>
  <c r="X15" i="1"/>
  <c r="X19" i="1"/>
  <c r="X17" i="1"/>
  <c r="X8" i="1"/>
  <c r="X24" i="1"/>
  <c r="X9" i="1"/>
  <c r="X30" i="1"/>
  <c r="X23" i="1"/>
  <c r="X16" i="1"/>
  <c r="X18" i="1"/>
  <c r="X12" i="1"/>
  <c r="X29" i="1"/>
  <c r="X11" i="1"/>
  <c r="X13" i="1"/>
  <c r="X10" i="1"/>
  <c r="X26" i="1"/>
  <c r="X14" i="1"/>
  <c r="X3" i="1"/>
  <c r="X5" i="1"/>
  <c r="X21" i="1"/>
  <c r="S3" i="1"/>
  <c r="X6" i="1"/>
  <c r="X7" i="1"/>
</calcChain>
</file>

<file path=xl/sharedStrings.xml><?xml version="1.0" encoding="utf-8"?>
<sst xmlns="http://schemas.openxmlformats.org/spreadsheetml/2006/main" count="1559" uniqueCount="97">
  <si>
    <t>Country</t>
  </si>
  <si>
    <t>Subject Descriptor</t>
  </si>
  <si>
    <t>Units</t>
  </si>
  <si>
    <t>Country/Series-specific Notes</t>
  </si>
  <si>
    <t>Estimates Start After</t>
  </si>
  <si>
    <t>Angola</t>
  </si>
  <si>
    <t>Inflation, average consumer prices</t>
  </si>
  <si>
    <t>Percent change</t>
  </si>
  <si>
    <t>See notes for:  Inflation, average consumer prices (Index).</t>
  </si>
  <si>
    <t>Benin</t>
  </si>
  <si>
    <t>Botswana</t>
  </si>
  <si>
    <t>Burundi</t>
  </si>
  <si>
    <t>Cameroon</t>
  </si>
  <si>
    <t>Chad</t>
  </si>
  <si>
    <t>Comoros</t>
  </si>
  <si>
    <t>Republic of Congo</t>
  </si>
  <si>
    <t>Equatorial Guinea</t>
  </si>
  <si>
    <t>Eritrea</t>
  </si>
  <si>
    <t>Ethiopia</t>
  </si>
  <si>
    <t>Gabon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</si>
  <si>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</si>
  <si>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</si>
  <si>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</si>
  <si>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</si>
  <si>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</si>
  <si>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</si>
  <si>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</si>
  <si>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</si>
  <si>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</si>
  <si>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Mauritius</t>
  </si>
  <si>
    <t>Mozambique</t>
  </si>
  <si>
    <t>Namibia</t>
  </si>
  <si>
    <t>Niger</t>
  </si>
  <si>
    <t>Nigeria</t>
  </si>
  <si>
    <t>Rwanda</t>
  </si>
  <si>
    <t>Senegal</t>
  </si>
  <si>
    <t>Seychelles</t>
  </si>
  <si>
    <t>South Africa</t>
  </si>
  <si>
    <t>South Sudan</t>
  </si>
  <si>
    <t>n/a</t>
  </si>
  <si>
    <t>Togo</t>
  </si>
  <si>
    <t>Uganda</t>
  </si>
  <si>
    <t>Zambia</t>
  </si>
  <si>
    <t>Zimbabwe</t>
  </si>
  <si>
    <t>International Monetary Fund, World Economic Outlook Database, October 2017</t>
  </si>
  <si>
    <t>Algeria</t>
  </si>
  <si>
    <t>Djibouti</t>
  </si>
  <si>
    <t>Egypt</t>
  </si>
  <si>
    <t>Libya</t>
  </si>
  <si>
    <t>Mauritania</t>
  </si>
  <si>
    <t>Morocco</t>
  </si>
  <si>
    <t>Somalia</t>
  </si>
  <si>
    <t>Sudan</t>
  </si>
  <si>
    <t>Tunisia</t>
  </si>
  <si>
    <t>UMA</t>
  </si>
  <si>
    <t>Inflation differential</t>
  </si>
  <si>
    <t>CENSAD</t>
  </si>
  <si>
    <t>COMESA</t>
  </si>
  <si>
    <t>EAC</t>
  </si>
  <si>
    <t>ECCAS</t>
  </si>
  <si>
    <t>ECOWAS</t>
  </si>
  <si>
    <t>IGAD</t>
  </si>
  <si>
    <t>SADC</t>
  </si>
  <si>
    <t>https://tradingeconomics.com/somalia/inflation-cpi</t>
  </si>
  <si>
    <t>Min-Max</t>
  </si>
  <si>
    <t>Burkina Faso</t>
  </si>
  <si>
    <t>Cabo Verde</t>
  </si>
  <si>
    <t>Central African Republic</t>
  </si>
  <si>
    <t>Côte d'Ivoire</t>
  </si>
  <si>
    <t>Sao Tome and Principe</t>
  </si>
  <si>
    <t>Sierra Leone</t>
  </si>
  <si>
    <t>United Republic of Tanzania</t>
  </si>
  <si>
    <t>Regional Economic Communities</t>
  </si>
  <si>
    <t>Inflation differential - AFRICA</t>
  </si>
  <si>
    <t>Source:</t>
  </si>
  <si>
    <t>Average</t>
  </si>
  <si>
    <t>Minimum positive</t>
  </si>
  <si>
    <t>Absolute value Inflation differential- minimum +</t>
  </si>
  <si>
    <t>Source</t>
  </si>
  <si>
    <t>Minimum value +ve</t>
  </si>
  <si>
    <t>&lt;5</t>
  </si>
  <si>
    <t>Inflation differential (Average)</t>
  </si>
  <si>
    <t xml:space="preserve">Target </t>
  </si>
  <si>
    <t>Minimum</t>
  </si>
  <si>
    <t>Target &lt;10</t>
  </si>
  <si>
    <t>As per http://www.ecowas.int/wp-content/uploads/2017/11/2016-Convergence-report_Clean-final-final.pdf</t>
  </si>
  <si>
    <t>Target &lt;5</t>
  </si>
  <si>
    <t>Initially, inflation differential was calculated as the difference between a country's inflation rate and that of the region (average).</t>
  </si>
  <si>
    <t>Inflation differential is the difference between a country's inflation rate and the minumum positive rate of the region, and where available the regional target rate or range.</t>
  </si>
  <si>
    <t>D. Rep. of the Congo</t>
  </si>
  <si>
    <t>Central African Rep.</t>
  </si>
  <si>
    <t>Rep. of the Congo</t>
  </si>
  <si>
    <t>Sao Tome &amp; Principe</t>
  </si>
  <si>
    <t>Utd Rep. of Tanzania</t>
  </si>
  <si>
    <t>The Gambia</t>
  </si>
  <si>
    <t>Eswatini</t>
  </si>
  <si>
    <t>Inflation 2016 for South Sudan winsorised to 35 to attenuate the 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</si>
</sst>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1"/>
    </font>
    <font>
      <b/>
      <sz val="10"/>
      <name val="Calibri"/>
      <family val="2"/>
      <scheme val="minor"/>
    </font>
    <font>
      <sz val="11"/>
      <color theme="1"/>
      <name val="Book Antiqua"/>
      <family val="1"/>
    </font>
    <font>
      <b/>
      <sz val="14"/>
      <color rgb="FFFF0000"/>
      <name val="Book Antiqua"/>
      <family val="1"/>
    </font>
    <font>
      <b/>
      <sz val="16"/>
      <color rgb="FFFF000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Protection="0"/>
  </cellStyleXfs>
  <cellXfs count="32">
    <xf numFmtId="0" fontId="0" fillId="0" borderId="0" xfId="0"/>
    <xf numFmtId="164" fontId="1" fillId="0" borderId="0" xfId="0" applyNumberFormat="1" applyFont="1" applyAlignment="1">
      <alignment horizontal="center"/>
    </xf>
    <xf numFmtId="164" fontId="2" fillId="0" borderId="0" xfId="1" applyNumberFormat="1"/>
    <xf numFmtId="0" fontId="0" fillId="0" borderId="0" xfId="0" applyAlignment="1">
      <alignment vertical="center"/>
    </xf>
    <xf numFmtId="2" fontId="0" fillId="2" borderId="0" xfId="0" applyNumberFormat="1" applyFill="1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49" fontId="4" fillId="0" borderId="0" xfId="2" applyNumberFormat="1" applyFont="1"/>
    <xf numFmtId="2" fontId="0" fillId="0" borderId="0" xfId="0" applyNumberFormat="1"/>
    <xf numFmtId="0" fontId="5" fillId="0" borderId="0" xfId="0" applyFont="1"/>
    <xf numFmtId="0" fontId="6" fillId="0" borderId="0" xfId="0" applyFont="1"/>
    <xf numFmtId="2" fontId="1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5" borderId="0" xfId="0" applyNumberFormat="1" applyFill="1" applyAlignment="1">
      <alignment horizontal="center"/>
    </xf>
    <xf numFmtId="0" fontId="1" fillId="0" borderId="0" xfId="0" applyFont="1" applyAlignment="1">
      <alignment wrapText="1"/>
    </xf>
    <xf numFmtId="2" fontId="1" fillId="2" borderId="0" xfId="0" applyNumberFormat="1" applyFont="1" applyFill="1" applyAlignment="1">
      <alignment horizontal="center" wrapText="1"/>
    </xf>
    <xf numFmtId="2" fontId="1" fillId="5" borderId="0" xfId="0" applyNumberFormat="1" applyFont="1" applyFill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6" borderId="0" xfId="0" applyFont="1" applyFill="1" applyAlignment="1">
      <alignment wrapText="1"/>
    </xf>
    <xf numFmtId="165" fontId="1" fillId="6" borderId="0" xfId="0" applyNumberFormat="1" applyFont="1" applyFill="1" applyAlignment="1">
      <alignment wrapText="1"/>
    </xf>
    <xf numFmtId="165" fontId="0" fillId="6" borderId="0" xfId="0" applyNumberFormat="1" applyFill="1"/>
    <xf numFmtId="165" fontId="0" fillId="0" borderId="0" xfId="0" applyNumberFormat="1"/>
    <xf numFmtId="0" fontId="0" fillId="7" borderId="0" xfId="0" applyFill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9DCF6-1B4E-4FC1-9D4B-700061BE2275}">
  <dimension ref="A1:BK61"/>
  <sheetViews>
    <sheetView tabSelected="1" topLeftCell="X1" zoomScale="70" zoomScaleNormal="70" workbookViewId="0">
      <selection activeCell="AD3" sqref="AD3"/>
    </sheetView>
  </sheetViews>
  <sheetFormatPr defaultRowHeight="14.5" x14ac:dyDescent="0.35"/>
  <cols>
    <col min="13" max="14" width="17.453125" style="15" customWidth="1"/>
    <col min="15" max="15" width="11.1796875" style="28" customWidth="1"/>
    <col min="16" max="16" width="5.54296875" customWidth="1"/>
    <col min="19" max="19" width="18.26953125" style="15" customWidth="1"/>
    <col min="20" max="20" width="17.453125" style="15" customWidth="1"/>
    <col min="21" max="22" width="11.6328125" style="15" customWidth="1"/>
    <col min="25" max="25" width="19.7265625" style="15" customWidth="1"/>
    <col min="26" max="26" width="17.453125" style="15" customWidth="1"/>
    <col min="27" max="28" width="11.6328125" style="15" customWidth="1"/>
    <col min="31" max="31" width="20.1796875" style="15" customWidth="1"/>
    <col min="32" max="32" width="17.54296875" style="15" customWidth="1"/>
    <col min="33" max="34" width="11.6328125" style="15" customWidth="1"/>
    <col min="37" max="37" width="18.26953125" style="15" customWidth="1"/>
    <col min="38" max="39" width="17.54296875" style="15" customWidth="1"/>
    <col min="40" max="40" width="11.6328125" style="15" customWidth="1"/>
    <col min="43" max="43" width="18.81640625" style="15" customWidth="1"/>
    <col min="44" max="45" width="17.54296875" style="15" customWidth="1"/>
    <col min="46" max="46" width="13" style="15" customWidth="1"/>
    <col min="47" max="47" width="10.26953125" customWidth="1"/>
    <col min="49" max="49" width="17.453125" style="15" customWidth="1"/>
    <col min="50" max="51" width="17.54296875" style="15" customWidth="1"/>
    <col min="52" max="52" width="11.6328125" style="15" customWidth="1"/>
    <col min="55" max="55" width="20.1796875" style="15" customWidth="1"/>
    <col min="56" max="57" width="17.54296875" style="15" customWidth="1"/>
    <col min="58" max="58" width="13" style="15" customWidth="1"/>
    <col min="61" max="61" width="18.1796875" style="15" customWidth="1"/>
    <col min="62" max="63" width="17.54296875" style="15" customWidth="1"/>
  </cols>
  <sheetData>
    <row r="1" spans="1:63" s="20" customFormat="1" ht="58" x14ac:dyDescent="0.35"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>
        <v>2011</v>
      </c>
      <c r="H1" s="20">
        <v>2012</v>
      </c>
      <c r="I1" s="20">
        <v>2013</v>
      </c>
      <c r="J1" s="20">
        <v>2014</v>
      </c>
      <c r="K1" s="20">
        <v>2015</v>
      </c>
      <c r="L1" s="20">
        <v>2016</v>
      </c>
      <c r="M1" s="21" t="s">
        <v>81</v>
      </c>
      <c r="N1" s="22" t="s">
        <v>77</v>
      </c>
      <c r="O1" s="26" t="s">
        <v>64</v>
      </c>
      <c r="Q1" s="23" t="s">
        <v>54</v>
      </c>
      <c r="S1" s="21" t="s">
        <v>81</v>
      </c>
      <c r="T1" s="22" t="s">
        <v>77</v>
      </c>
      <c r="U1" s="25" t="s">
        <v>64</v>
      </c>
      <c r="V1" s="24"/>
      <c r="W1" s="23" t="s">
        <v>56</v>
      </c>
      <c r="X1" s="23"/>
      <c r="Y1" s="21" t="s">
        <v>81</v>
      </c>
      <c r="Z1" s="22" t="s">
        <v>77</v>
      </c>
      <c r="AA1" s="25" t="s">
        <v>64</v>
      </c>
      <c r="AB1" s="24"/>
      <c r="AC1" s="23" t="s">
        <v>57</v>
      </c>
      <c r="AD1" s="23"/>
      <c r="AE1" s="21" t="s">
        <v>81</v>
      </c>
      <c r="AF1" s="22" t="s">
        <v>77</v>
      </c>
      <c r="AG1" s="25" t="s">
        <v>64</v>
      </c>
      <c r="AI1" s="23" t="s">
        <v>58</v>
      </c>
      <c r="AJ1" s="23"/>
      <c r="AK1" s="21" t="s">
        <v>81</v>
      </c>
      <c r="AL1" s="22" t="s">
        <v>77</v>
      </c>
      <c r="AM1" s="25" t="s">
        <v>64</v>
      </c>
      <c r="AN1" s="24"/>
      <c r="AO1" s="23" t="s">
        <v>59</v>
      </c>
      <c r="AP1" s="23"/>
      <c r="AQ1" s="21" t="s">
        <v>81</v>
      </c>
      <c r="AR1" s="22" t="s">
        <v>77</v>
      </c>
      <c r="AS1" s="25" t="s">
        <v>64</v>
      </c>
      <c r="AT1" s="24"/>
      <c r="AU1" s="23" t="s">
        <v>60</v>
      </c>
      <c r="AV1" s="23"/>
      <c r="AW1" s="21" t="s">
        <v>81</v>
      </c>
      <c r="AX1" s="22" t="s">
        <v>77</v>
      </c>
      <c r="AY1" s="25" t="s">
        <v>64</v>
      </c>
      <c r="AZ1" s="24"/>
      <c r="BA1" s="23" t="s">
        <v>61</v>
      </c>
      <c r="BB1" s="23"/>
      <c r="BC1" s="21" t="s">
        <v>81</v>
      </c>
      <c r="BD1" s="22" t="s">
        <v>77</v>
      </c>
      <c r="BE1" s="25" t="s">
        <v>64</v>
      </c>
      <c r="BF1" s="24"/>
      <c r="BG1" s="23" t="s">
        <v>62</v>
      </c>
      <c r="BI1" s="21" t="s">
        <v>55</v>
      </c>
      <c r="BJ1" s="22" t="s">
        <v>77</v>
      </c>
      <c r="BK1" s="25" t="s">
        <v>64</v>
      </c>
    </row>
    <row r="2" spans="1:63" x14ac:dyDescent="0.35">
      <c r="A2">
        <v>1</v>
      </c>
      <c r="B2" t="s">
        <v>45</v>
      </c>
      <c r="C2" t="s">
        <v>6</v>
      </c>
      <c r="D2" t="s">
        <v>7</v>
      </c>
      <c r="E2" t="s">
        <v>8</v>
      </c>
      <c r="F2">
        <v>2016</v>
      </c>
      <c r="G2">
        <v>4.5</v>
      </c>
      <c r="H2">
        <v>8.9160000000000004</v>
      </c>
      <c r="I2">
        <v>3.2549999999999999</v>
      </c>
      <c r="J2">
        <v>2.9169999999999998</v>
      </c>
      <c r="K2">
        <v>4.7839999999999998</v>
      </c>
      <c r="L2">
        <v>6.3979999999999997</v>
      </c>
      <c r="M2" s="13">
        <f t="shared" ref="M2:M55" si="0">L2-$L$56</f>
        <v>-0.62429629629629613</v>
      </c>
      <c r="N2" s="19">
        <f t="shared" ref="N2:N55" si="1">ABS(L2-L$57)</f>
        <v>6.1</v>
      </c>
      <c r="O2" s="27">
        <f t="shared" ref="O2:O55" si="2">1 -(N2-MIN(N$2:N$55))/(MAX(N$2:N$55)-MIN(N$2:N$55))</f>
        <v>0.82421762434441814</v>
      </c>
      <c r="Q2" s="2" t="s">
        <v>45</v>
      </c>
      <c r="R2">
        <f>VLOOKUP(Q2,$B$2:$L$55,11,FALSE)</f>
        <v>6.3979999999999997</v>
      </c>
      <c r="S2" s="12">
        <f>R2-(AVERAGE($R$2:$R$6))</f>
        <v>-1.664200000000001</v>
      </c>
      <c r="T2" s="19">
        <f>ABS(R2-R$8)</f>
        <v>4.9260000000000002</v>
      </c>
      <c r="U2" s="27">
        <f>1 -(T2-MIN(T$2:T$6))/(MAX(T$2:T$6)-MIN(T$2:T$6))</f>
        <v>0.80789330005459792</v>
      </c>
      <c r="V2" s="14"/>
      <c r="W2" s="2" t="s">
        <v>9</v>
      </c>
      <c r="X2">
        <f>VLOOKUP(W2,$B$2:$L$55,11,FALSE)</f>
        <v>-0.80900000000000005</v>
      </c>
      <c r="Y2" s="12">
        <f>X2-(AVERAGE($X$2:$X$30))</f>
        <v>-6.1869655172413793</v>
      </c>
      <c r="Z2" s="19">
        <f>ABS(X2-X$32)</f>
        <v>1.107</v>
      </c>
      <c r="AA2" s="27">
        <f>1 -(Z2-MIN(Z$2:Z$30))/(MAX(Z$2:Z$30)-MIN(Z$2:Z$30))</f>
        <v>0.95871867541766109</v>
      </c>
      <c r="AB2" s="14"/>
      <c r="AC2" s="3" t="s">
        <v>11</v>
      </c>
      <c r="AD2">
        <f>VLOOKUP(AC2,$B$2:$L$55,11,FALSE)</f>
        <v>5.5270000000000001</v>
      </c>
      <c r="AE2" s="12">
        <f>AD2-(AVERAGE($AD$2:$AD$22))</f>
        <v>-2.5629999999999997</v>
      </c>
      <c r="AF2" s="19">
        <f>_xlfn.IFS(AND(AD2&gt;0,AD2&lt;5),0,AND(AD2&lt;0,AD2&gt;-5),ABS(AD2), AD2&gt;5,AD2-5)</f>
        <v>0.52700000000000014</v>
      </c>
      <c r="AG2" s="27">
        <f>1 -(AF2-MIN(AF$2:AF$30))/(MAX(AF$2:AF$30)-MIN(AF$2:AF$30))</f>
        <v>0.97616894275119837</v>
      </c>
      <c r="AH2" s="28"/>
      <c r="AI2" s="3" t="s">
        <v>11</v>
      </c>
      <c r="AJ2">
        <f>VLOOKUP(AI2,$B$2:$L$55,11,FALSE)</f>
        <v>5.5270000000000001</v>
      </c>
      <c r="AK2" s="12">
        <f>AJ2-(AVERAGE($AJ$2:$AJ$7))</f>
        <v>-5.0051666666666668</v>
      </c>
      <c r="AL2" s="19">
        <f>ABS(AJ2- MIN(AJ$2:AJ$7))</f>
        <v>0.35700000000000021</v>
      </c>
      <c r="AM2" s="27">
        <f>1 -(AL2-MIN(AL$2:AL$7))/(MAX(AL$2:AL$7)-MIN(AL$2:AL$7))</f>
        <v>0.98803218236674484</v>
      </c>
      <c r="AN2" s="14"/>
      <c r="AO2" s="3" t="s">
        <v>5</v>
      </c>
      <c r="AP2">
        <f>VLOOKUP(AO2,$B$2:$L$55,11,FALSE)</f>
        <v>32.378</v>
      </c>
      <c r="AQ2" s="12">
        <f>AP2-(AVERAGE($AP$2:$AP$12))</f>
        <v>25.223727272727274</v>
      </c>
      <c r="AR2" s="19">
        <f>ABS(AP2-AP$14)</f>
        <v>31.504999999999999</v>
      </c>
      <c r="AS2" s="27">
        <f>1 -(AR2-MIN(AR$2:AR$12))/(MAX(AR$2:AR$12)-MIN(AR$2:AR$12))</f>
        <v>0</v>
      </c>
      <c r="AT2" s="14"/>
      <c r="AU2" t="s">
        <v>9</v>
      </c>
      <c r="AV2">
        <f>VLOOKUP(AU2,$B$2:$L$55,11,FALSE)</f>
        <v>-0.80900000000000005</v>
      </c>
      <c r="AW2" s="12">
        <f>AV2-(AVERAGE($AV$2:$AV$30))</f>
        <v>-5.4058666666666673</v>
      </c>
      <c r="AX2" s="19">
        <f>_xlfn.IFS(AND(AV2&gt;0,AV2&lt;10),0,AND(AV2&lt;0,AV2&gt;-10),ABS(AV2), AV2&gt;10,AV2-10)</f>
        <v>0.80900000000000005</v>
      </c>
      <c r="AY2" s="27">
        <f>1 -(AX2-MIN(AX$2:AX$16))/(MAX(AX$2:AX$16)-MIN(AX$2:AX$16))</f>
        <v>0.89148222669349431</v>
      </c>
      <c r="AZ2" s="14"/>
      <c r="BA2" s="3" t="s">
        <v>46</v>
      </c>
      <c r="BB2">
        <f>VLOOKUP(BA2,$B$2:$L$55,11,FALSE)</f>
        <v>2.7</v>
      </c>
      <c r="BC2" s="12">
        <f>BB2-(AVERAGE($BB$2:$BB$9))</f>
        <v>-7.2852499999999987</v>
      </c>
      <c r="BD2" s="19">
        <f>ABS(BB2-BB$11)</f>
        <v>0</v>
      </c>
      <c r="BE2" s="27">
        <f>1 -(BD2-MIN(BD$2:BD$9))/(MAX(BD$2:BD$9)-MIN(BD$2:BD$9))</f>
        <v>1</v>
      </c>
      <c r="BF2" s="14"/>
      <c r="BG2" s="3" t="s">
        <v>5</v>
      </c>
      <c r="BH2">
        <f>VLOOKUP(BG2,$B$2:$L$55,11,FALSE)</f>
        <v>32.378</v>
      </c>
      <c r="BI2" s="12">
        <f>BH2-(AVERAGE($BH$2:$BH$30))</f>
        <v>22.89425</v>
      </c>
      <c r="BJ2" s="19">
        <f>_xlfn.IFS(AND(BH2&gt;0,BH2&lt;5),0,AND(BH2&lt;0,BH2&gt;-5),ABS(BH2), BH2&gt;5,BH2-5)</f>
        <v>27.378</v>
      </c>
      <c r="BK2" s="27">
        <f>1 -(BJ2-MIN(BJ$2:BJ$17))/(MAX(BJ$2:BJ$17)-MIN(BJ$2:BJ$17))</f>
        <v>0</v>
      </c>
    </row>
    <row r="3" spans="1:63" x14ac:dyDescent="0.35">
      <c r="A3">
        <v>2</v>
      </c>
      <c r="B3" t="s">
        <v>5</v>
      </c>
      <c r="C3" t="s">
        <v>6</v>
      </c>
      <c r="D3" t="s">
        <v>7</v>
      </c>
      <c r="E3" t="s">
        <v>8</v>
      </c>
      <c r="F3">
        <v>2015</v>
      </c>
      <c r="G3">
        <v>13.484</v>
      </c>
      <c r="H3">
        <v>10.285</v>
      </c>
      <c r="I3">
        <v>8.782</v>
      </c>
      <c r="J3">
        <v>7.298</v>
      </c>
      <c r="K3">
        <v>10.287000000000001</v>
      </c>
      <c r="L3">
        <v>32.378</v>
      </c>
      <c r="M3" s="13">
        <f t="shared" si="0"/>
        <v>25.355703703703703</v>
      </c>
      <c r="N3" s="19">
        <f t="shared" si="1"/>
        <v>32.08</v>
      </c>
      <c r="O3" s="27">
        <f t="shared" si="2"/>
        <v>7.5557604749005858E-2</v>
      </c>
      <c r="Q3" s="3" t="s">
        <v>48</v>
      </c>
      <c r="R3">
        <f t="shared" ref="R3:R6" si="3">VLOOKUP(Q3,$B$2:$L$55,11,FALSE)</f>
        <v>27.114000000000001</v>
      </c>
      <c r="S3" s="12">
        <f t="shared" ref="S3:S6" si="4">R3-(AVERAGE($R$2:$R$6))</f>
        <v>19.0518</v>
      </c>
      <c r="T3" s="19">
        <f t="shared" ref="T3:T6" si="5">ABS(R3-R$8)</f>
        <v>25.641999999999999</v>
      </c>
      <c r="U3" s="27">
        <f t="shared" ref="U3:U6" si="6">1 -(T3-MIN(T$2:T$6))/(MAX(T$2:T$6)-MIN(T$2:T$6))</f>
        <v>0</v>
      </c>
      <c r="V3" s="14"/>
      <c r="W3" s="3" t="s">
        <v>65</v>
      </c>
      <c r="X3">
        <f t="shared" ref="X3:X30" si="7">VLOOKUP(W3,$B$2:$L$55,11,FALSE)</f>
        <v>-0.19400000000000001</v>
      </c>
      <c r="Y3" s="12">
        <f t="shared" ref="Y3:Y30" si="8">X3-(AVERAGE($X$2:$X$30))</f>
        <v>-5.5719655172413791</v>
      </c>
      <c r="Z3" s="19">
        <f t="shared" ref="Z3:Z30" si="9">ABS(X3-X$32)</f>
        <v>0.49199999999999999</v>
      </c>
      <c r="AA3" s="27">
        <f t="shared" ref="AA3:AA30" si="10">1 -(Z3-MIN(Z$2:Z$30))/(MAX(Z$2:Z$30)-MIN(Z$2:Z$30))</f>
        <v>0.98165274463007157</v>
      </c>
      <c r="AB3" s="14"/>
      <c r="AC3" s="3" t="s">
        <v>14</v>
      </c>
      <c r="AD3">
        <f t="shared" ref="AD3:AD22" si="11">VLOOKUP(AC3,$B$2:$L$55,11,FALSE)</f>
        <v>1.8</v>
      </c>
      <c r="AE3" s="12">
        <f t="shared" ref="AE3:AE22" si="12">AD3-(AVERAGE($AD$2:$AD$22))</f>
        <v>-6.29</v>
      </c>
      <c r="AF3" s="19">
        <f t="shared" ref="AF3:AF22" si="13">_xlfn.IFS(AND(AD3&gt;0,AD3&lt;5),0,AND(AD3&lt;0,AD3&gt;-5),ABS(AD3), AD3&gt;5,AD3-5)</f>
        <v>0</v>
      </c>
      <c r="AG3" s="27">
        <f t="shared" ref="AG3:AG22" si="14">1 -(AF3-MIN(AF$2:AF$30))/(MAX(AF$2:AF$30)-MIN(AF$2:AF$30))</f>
        <v>1</v>
      </c>
      <c r="AH3" s="28"/>
      <c r="AI3" s="3" t="s">
        <v>23</v>
      </c>
      <c r="AJ3">
        <f t="shared" ref="AJ3:AJ7" si="15">VLOOKUP(AI3,$B$2:$L$55,11,FALSE)</f>
        <v>6.3179999999999996</v>
      </c>
      <c r="AK3" s="12">
        <f t="shared" ref="AK3:AK7" si="16">AJ3-(AVERAGE($AJ$2:$AJ$30))</f>
        <v>-3.448142857142857</v>
      </c>
      <c r="AL3" s="19">
        <f t="shared" ref="AL3:AL7" si="17">ABS(AJ3- MIN(AJ$2:AJ$7))</f>
        <v>1.1479999999999997</v>
      </c>
      <c r="AM3" s="27">
        <f t="shared" ref="AM3:AM7" si="18">1 -(AL3-MIN(AL$2:AL$7))/(MAX(AL$2:AL$7)-MIN(AL$2:AL$7))</f>
        <v>0.96151525310090513</v>
      </c>
      <c r="AN3" s="14"/>
      <c r="AO3" s="3" t="s">
        <v>11</v>
      </c>
      <c r="AP3">
        <f t="shared" ref="AP3:AP12" si="19">VLOOKUP(AO3,$B$2:$L$55,11,FALSE)</f>
        <v>5.5270000000000001</v>
      </c>
      <c r="AQ3" s="12">
        <f t="shared" ref="AQ3:AQ12" si="20">AP3-(AVERAGE($AP$2:$AP$12))</f>
        <v>-1.627272727272727</v>
      </c>
      <c r="AR3" s="19">
        <f t="shared" ref="AR3:AR12" si="21">ABS(AP3-AP$14)</f>
        <v>4.6539999999999999</v>
      </c>
      <c r="AS3" s="27">
        <f t="shared" ref="AS3:AS12" si="22">1 -(AR3-MIN(AR$2:AR$12))/(MAX(AR$2:AR$12)-MIN(AR$2:AR$12))</f>
        <v>0.8522774162831297</v>
      </c>
      <c r="AT3" s="14"/>
      <c r="AU3" t="s">
        <v>65</v>
      </c>
      <c r="AV3">
        <f t="shared" ref="AV3:AV16" si="23">VLOOKUP(AU3,$B$2:$L$55,11,FALSE)</f>
        <v>-0.19400000000000001</v>
      </c>
      <c r="AW3" s="12">
        <f t="shared" ref="AW3:AW16" si="24">AV3-(AVERAGE($AV$2:$AV$30))</f>
        <v>-4.7908666666666671</v>
      </c>
      <c r="AX3" s="19">
        <f t="shared" ref="AX3:AX16" si="25">_xlfn.IFS(AND(AV3&gt;0,AV3&lt;10),0,AND(AV3&lt;0,AV3&gt;-10),ABS(AV3), AV3&gt;10,AV3-10)</f>
        <v>0.19400000000000001</v>
      </c>
      <c r="AY3" s="27">
        <f t="shared" ref="AY3:AY16" si="26">1 -(AX3-MIN(AX$2:AX$16))/(MAX(AX$2:AX$16)-MIN(AX$2:AX$16))</f>
        <v>0.97397719651240777</v>
      </c>
      <c r="AZ3" s="14"/>
      <c r="BA3" s="3" t="s">
        <v>17</v>
      </c>
      <c r="BB3">
        <f t="shared" ref="BB3:BB9" si="27">VLOOKUP(BA3,$B$2:$L$55,11,FALSE)</f>
        <v>9</v>
      </c>
      <c r="BC3" s="12">
        <f t="shared" ref="BC3:BC9" si="28">BB3-(AVERAGE($BB$2:$BB$9))</f>
        <v>-0.98524999999999885</v>
      </c>
      <c r="BD3" s="19">
        <f t="shared" ref="BD3:BD9" si="29">ABS(BB3-BB$11)</f>
        <v>6.3</v>
      </c>
      <c r="BE3" s="27">
        <f t="shared" ref="BE3:BE9" si="30">1 -(BD3-MIN(BD$2:BD$9))/(MAX(BD$2:BD$9)-MIN(BD$2:BD$9))</f>
        <v>0.804953560371517</v>
      </c>
      <c r="BF3" s="14"/>
      <c r="BG3" s="3" t="s">
        <v>10</v>
      </c>
      <c r="BH3">
        <f t="shared" ref="BH3:BH17" si="31">VLOOKUP(BG3,$B$2:$L$55,11,FALSE)</f>
        <v>2.81</v>
      </c>
      <c r="BI3" s="12">
        <f t="shared" ref="BI3:BI17" si="32">BH3-(AVERAGE($BH$2:$BH$30))</f>
        <v>-6.6737500000000001</v>
      </c>
      <c r="BJ3" s="19">
        <f t="shared" ref="BJ3:BJ17" si="33">_xlfn.IFS(AND(BH3&gt;0,BH3&lt;5),0,AND(BH3&lt;0,BH3&gt;-5),ABS(BH3), BH3&gt;5,BH3-5)</f>
        <v>0</v>
      </c>
      <c r="BK3" s="27">
        <f t="shared" ref="BK3:BK17" si="34">1 -(BJ3-MIN(BJ$2:BJ$17))/(MAX(BJ$2:BJ$17)-MIN(BJ$2:BJ$17))</f>
        <v>1</v>
      </c>
    </row>
    <row r="4" spans="1:63" x14ac:dyDescent="0.35">
      <c r="A4">
        <v>3</v>
      </c>
      <c r="B4" t="s">
        <v>9</v>
      </c>
      <c r="C4" t="s">
        <v>6</v>
      </c>
      <c r="D4" t="s">
        <v>7</v>
      </c>
      <c r="E4" t="s">
        <v>8</v>
      </c>
      <c r="F4">
        <v>2016</v>
      </c>
      <c r="G4">
        <v>2.7360000000000002</v>
      </c>
      <c r="H4">
        <v>6.7430000000000003</v>
      </c>
      <c r="I4">
        <v>0.96899999999999997</v>
      </c>
      <c r="J4">
        <v>-1.083</v>
      </c>
      <c r="K4">
        <v>0.27100000000000002</v>
      </c>
      <c r="L4">
        <v>-0.80900000000000005</v>
      </c>
      <c r="M4" s="13">
        <f t="shared" si="0"/>
        <v>-7.831296296296296</v>
      </c>
      <c r="N4" s="19">
        <f t="shared" si="1"/>
        <v>1.107</v>
      </c>
      <c r="O4" s="27">
        <f t="shared" si="2"/>
        <v>0.96809982133594608</v>
      </c>
      <c r="Q4" s="3" t="s">
        <v>49</v>
      </c>
      <c r="R4">
        <f t="shared" si="3"/>
        <v>1.472</v>
      </c>
      <c r="S4" s="12">
        <f t="shared" si="4"/>
        <v>-6.5902000000000012</v>
      </c>
      <c r="T4" s="19">
        <f t="shared" si="5"/>
        <v>0</v>
      </c>
      <c r="U4" s="27">
        <f t="shared" si="6"/>
        <v>1</v>
      </c>
      <c r="V4" s="14"/>
      <c r="W4" s="3" t="s">
        <v>66</v>
      </c>
      <c r="X4">
        <f t="shared" si="7"/>
        <v>-1.4079999999999999</v>
      </c>
      <c r="Y4" s="12">
        <f t="shared" si="8"/>
        <v>-6.7859655172413795</v>
      </c>
      <c r="Z4" s="19">
        <f t="shared" si="9"/>
        <v>1.706</v>
      </c>
      <c r="AA4" s="27">
        <f t="shared" si="10"/>
        <v>0.93638126491646778</v>
      </c>
      <c r="AB4" s="14"/>
      <c r="AC4" t="s">
        <v>89</v>
      </c>
      <c r="AD4">
        <f t="shared" si="11"/>
        <v>18.2</v>
      </c>
      <c r="AE4" s="12">
        <f t="shared" si="12"/>
        <v>10.11</v>
      </c>
      <c r="AF4" s="19">
        <f t="shared" si="13"/>
        <v>13.2</v>
      </c>
      <c r="AG4" s="27">
        <f t="shared" si="14"/>
        <v>0.40309306321787108</v>
      </c>
      <c r="AH4" s="28"/>
      <c r="AI4" s="3" t="s">
        <v>34</v>
      </c>
      <c r="AJ4">
        <f t="shared" si="15"/>
        <v>5.7229999999999999</v>
      </c>
      <c r="AK4" s="12">
        <f t="shared" si="16"/>
        <v>-4.0431428571428567</v>
      </c>
      <c r="AL4" s="19">
        <f t="shared" si="17"/>
        <v>0.55299999999999994</v>
      </c>
      <c r="AM4" s="27">
        <f t="shared" si="18"/>
        <v>0.98146161582299696</v>
      </c>
      <c r="AN4" s="14"/>
      <c r="AO4" s="3" t="s">
        <v>12</v>
      </c>
      <c r="AP4">
        <f t="shared" si="19"/>
        <v>0.873</v>
      </c>
      <c r="AQ4" s="12">
        <f t="shared" si="20"/>
        <v>-6.2812727272727269</v>
      </c>
      <c r="AR4" s="19">
        <f t="shared" si="21"/>
        <v>0</v>
      </c>
      <c r="AS4" s="27">
        <f t="shared" si="22"/>
        <v>1</v>
      </c>
      <c r="AT4" s="14"/>
      <c r="AU4" t="s">
        <v>66</v>
      </c>
      <c r="AV4">
        <f t="shared" si="23"/>
        <v>-1.4079999999999999</v>
      </c>
      <c r="AW4" s="12">
        <f t="shared" si="24"/>
        <v>-6.0048666666666666</v>
      </c>
      <c r="AX4" s="19">
        <f t="shared" si="25"/>
        <v>1.4079999999999999</v>
      </c>
      <c r="AY4" s="27">
        <f t="shared" si="26"/>
        <v>0.81113346747149562</v>
      </c>
      <c r="AZ4" s="14"/>
      <c r="BA4" s="3" t="s">
        <v>18</v>
      </c>
      <c r="BB4">
        <f t="shared" si="27"/>
        <v>7.2590000000000003</v>
      </c>
      <c r="BC4" s="12">
        <f t="shared" si="28"/>
        <v>-2.7262499999999985</v>
      </c>
      <c r="BD4" s="19">
        <f t="shared" si="29"/>
        <v>4.5590000000000002</v>
      </c>
      <c r="BE4" s="27">
        <f t="shared" si="30"/>
        <v>0.85885448916408669</v>
      </c>
      <c r="BF4" s="14"/>
      <c r="BG4" t="s">
        <v>89</v>
      </c>
      <c r="BH4">
        <f t="shared" si="31"/>
        <v>18.2</v>
      </c>
      <c r="BI4" s="12">
        <f t="shared" si="32"/>
        <v>8.7162499999999987</v>
      </c>
      <c r="BJ4" s="19">
        <f t="shared" si="33"/>
        <v>13.2</v>
      </c>
      <c r="BK4" s="27">
        <f t="shared" si="34"/>
        <v>0.51786105632259483</v>
      </c>
    </row>
    <row r="5" spans="1:63" x14ac:dyDescent="0.35">
      <c r="A5">
        <v>4</v>
      </c>
      <c r="B5" t="s">
        <v>10</v>
      </c>
      <c r="C5" t="s">
        <v>6</v>
      </c>
      <c r="D5" t="s">
        <v>7</v>
      </c>
      <c r="E5" t="s">
        <v>8</v>
      </c>
      <c r="F5">
        <v>2016</v>
      </c>
      <c r="G5">
        <v>8.4640000000000004</v>
      </c>
      <c r="H5">
        <v>7.5369999999999999</v>
      </c>
      <c r="I5">
        <v>5.8819999999999997</v>
      </c>
      <c r="J5">
        <v>4.415</v>
      </c>
      <c r="K5">
        <v>3.0539999999999998</v>
      </c>
      <c r="L5">
        <v>2.81</v>
      </c>
      <c r="M5" s="13">
        <f t="shared" si="0"/>
        <v>-4.2122962962962962</v>
      </c>
      <c r="N5" s="19">
        <f t="shared" si="1"/>
        <v>2.512</v>
      </c>
      <c r="O5" s="27">
        <f t="shared" si="2"/>
        <v>0.92761224136937348</v>
      </c>
      <c r="Q5" s="3" t="s">
        <v>50</v>
      </c>
      <c r="R5">
        <f t="shared" si="3"/>
        <v>1.6</v>
      </c>
      <c r="S5" s="12">
        <f t="shared" si="4"/>
        <v>-6.4622000000000011</v>
      </c>
      <c r="T5" s="19">
        <f t="shared" si="5"/>
        <v>0.12800000000000011</v>
      </c>
      <c r="U5" s="27">
        <f t="shared" si="6"/>
        <v>0.99500818968879179</v>
      </c>
      <c r="V5" s="14"/>
      <c r="W5" s="3" t="s">
        <v>90</v>
      </c>
      <c r="X5">
        <f t="shared" si="7"/>
        <v>4.617</v>
      </c>
      <c r="Y5" s="12">
        <f t="shared" si="8"/>
        <v>-0.76096551724137917</v>
      </c>
      <c r="Z5" s="19">
        <f t="shared" si="9"/>
        <v>4.319</v>
      </c>
      <c r="AA5" s="27">
        <f t="shared" si="10"/>
        <v>0.83893943914081148</v>
      </c>
      <c r="AB5" s="14"/>
      <c r="AC5" s="3" t="s">
        <v>46</v>
      </c>
      <c r="AD5">
        <f t="shared" si="11"/>
        <v>2.7</v>
      </c>
      <c r="AE5" s="12">
        <f t="shared" si="12"/>
        <v>-5.39</v>
      </c>
      <c r="AF5" s="19">
        <f t="shared" si="13"/>
        <v>0</v>
      </c>
      <c r="AG5" s="27">
        <f t="shared" si="14"/>
        <v>1</v>
      </c>
      <c r="AH5" s="28"/>
      <c r="AI5" s="3" t="s">
        <v>41</v>
      </c>
      <c r="AJ5">
        <f t="shared" si="15"/>
        <v>5.4550000000000001</v>
      </c>
      <c r="AK5" s="12">
        <f t="shared" si="16"/>
        <v>-4.3111428571428565</v>
      </c>
      <c r="AL5" s="19">
        <f t="shared" si="17"/>
        <v>0.28500000000000014</v>
      </c>
      <c r="AM5" s="27">
        <f t="shared" si="18"/>
        <v>0.99044585987261147</v>
      </c>
      <c r="AN5" s="14"/>
      <c r="AO5" s="3" t="s">
        <v>90</v>
      </c>
      <c r="AP5">
        <f t="shared" si="19"/>
        <v>4.617</v>
      </c>
      <c r="AQ5" s="12">
        <f t="shared" si="20"/>
        <v>-2.5372727272727271</v>
      </c>
      <c r="AR5" s="19">
        <f t="shared" si="21"/>
        <v>3.7439999999999998</v>
      </c>
      <c r="AS5" s="27">
        <f t="shared" si="22"/>
        <v>0.88116172036184737</v>
      </c>
      <c r="AT5" s="14"/>
      <c r="AU5" t="s">
        <v>68</v>
      </c>
      <c r="AV5">
        <f t="shared" si="23"/>
        <v>0.72399999999999998</v>
      </c>
      <c r="AW5" s="12">
        <f t="shared" si="24"/>
        <v>-3.8728666666666669</v>
      </c>
      <c r="AX5" s="19">
        <f t="shared" si="25"/>
        <v>0</v>
      </c>
      <c r="AY5" s="27">
        <f t="shared" si="26"/>
        <v>1</v>
      </c>
      <c r="AZ5" s="14"/>
      <c r="BA5" s="3" t="s">
        <v>23</v>
      </c>
      <c r="BB5">
        <f t="shared" si="27"/>
        <v>6.3179999999999996</v>
      </c>
      <c r="BC5" s="12">
        <f t="shared" si="28"/>
        <v>-3.6672499999999992</v>
      </c>
      <c r="BD5" s="19">
        <f t="shared" si="29"/>
        <v>3.6179999999999994</v>
      </c>
      <c r="BE5" s="27">
        <f t="shared" si="30"/>
        <v>0.88798761609907118</v>
      </c>
      <c r="BF5" s="14"/>
      <c r="BG5" s="3" t="s">
        <v>24</v>
      </c>
      <c r="BH5">
        <f t="shared" si="31"/>
        <v>6.3550000000000004</v>
      </c>
      <c r="BI5" s="12">
        <f t="shared" si="32"/>
        <v>-3.1287500000000001</v>
      </c>
      <c r="BJ5" s="19">
        <f t="shared" si="33"/>
        <v>1.3550000000000004</v>
      </c>
      <c r="BK5" s="27">
        <f t="shared" si="34"/>
        <v>0.95050770691796327</v>
      </c>
    </row>
    <row r="6" spans="1:63" x14ac:dyDescent="0.35">
      <c r="A6">
        <v>5</v>
      </c>
      <c r="B6" s="3" t="s">
        <v>65</v>
      </c>
      <c r="C6" t="s">
        <v>6</v>
      </c>
      <c r="D6" t="s">
        <v>7</v>
      </c>
      <c r="E6" t="s">
        <v>8</v>
      </c>
      <c r="F6">
        <v>2016</v>
      </c>
      <c r="G6">
        <v>2.7690000000000001</v>
      </c>
      <c r="H6">
        <v>3.8170000000000002</v>
      </c>
      <c r="I6">
        <v>0.52500000000000002</v>
      </c>
      <c r="J6">
        <v>-0.25800000000000001</v>
      </c>
      <c r="K6">
        <v>0.91400000000000003</v>
      </c>
      <c r="L6">
        <v>-0.19400000000000001</v>
      </c>
      <c r="M6" s="13">
        <f t="shared" si="0"/>
        <v>-7.2162962962962958</v>
      </c>
      <c r="N6" s="19">
        <f t="shared" si="1"/>
        <v>0.49199999999999999</v>
      </c>
      <c r="O6" s="27">
        <f t="shared" si="2"/>
        <v>0.98582214281597602</v>
      </c>
      <c r="Q6" s="3" t="s">
        <v>53</v>
      </c>
      <c r="R6">
        <f t="shared" si="3"/>
        <v>3.7269999999999999</v>
      </c>
      <c r="S6" s="12">
        <f t="shared" si="4"/>
        <v>-4.3352000000000004</v>
      </c>
      <c r="T6" s="19">
        <f t="shared" si="5"/>
        <v>2.2549999999999999</v>
      </c>
      <c r="U6" s="27">
        <f t="shared" si="6"/>
        <v>0.91205834178301226</v>
      </c>
      <c r="V6" s="14"/>
      <c r="W6" s="3" t="s">
        <v>13</v>
      </c>
      <c r="X6">
        <f t="shared" si="7"/>
        <v>-1.1220000000000001</v>
      </c>
      <c r="Y6" s="12">
        <f t="shared" si="8"/>
        <v>-6.4999655172413791</v>
      </c>
      <c r="Z6" s="19">
        <f t="shared" si="9"/>
        <v>1.4200000000000002</v>
      </c>
      <c r="AA6" s="27">
        <f t="shared" si="10"/>
        <v>0.94704653937947492</v>
      </c>
      <c r="AB6" s="14"/>
      <c r="AC6" s="3" t="s">
        <v>47</v>
      </c>
      <c r="AD6">
        <f t="shared" si="11"/>
        <v>10.199</v>
      </c>
      <c r="AE6" s="12">
        <f t="shared" si="12"/>
        <v>2.109</v>
      </c>
      <c r="AF6" s="19">
        <f t="shared" si="13"/>
        <v>5.1989999999999998</v>
      </c>
      <c r="AG6" s="27">
        <f t="shared" si="14"/>
        <v>0.76490006330831151</v>
      </c>
      <c r="AH6" s="28"/>
      <c r="AI6" t="s">
        <v>93</v>
      </c>
      <c r="AJ6">
        <f t="shared" si="15"/>
        <v>5.17</v>
      </c>
      <c r="AK6" s="12">
        <f t="shared" si="16"/>
        <v>-4.5961428571428566</v>
      </c>
      <c r="AL6" s="19">
        <f t="shared" si="17"/>
        <v>0</v>
      </c>
      <c r="AM6" s="27">
        <f t="shared" si="18"/>
        <v>1</v>
      </c>
      <c r="AN6" s="14"/>
      <c r="AO6" s="3" t="s">
        <v>13</v>
      </c>
      <c r="AP6">
        <f t="shared" si="19"/>
        <v>-1.1220000000000001</v>
      </c>
      <c r="AQ6" s="12">
        <f t="shared" si="20"/>
        <v>-8.2762727272727279</v>
      </c>
      <c r="AR6" s="19">
        <f t="shared" si="21"/>
        <v>1.9950000000000001</v>
      </c>
      <c r="AS6" s="27">
        <f t="shared" si="22"/>
        <v>0.93667671798127283</v>
      </c>
      <c r="AT6" s="14"/>
      <c r="AU6" t="s">
        <v>94</v>
      </c>
      <c r="AV6">
        <f t="shared" si="23"/>
        <v>7.2249999999999996</v>
      </c>
      <c r="AW6" s="12">
        <f t="shared" si="24"/>
        <v>2.6281333333333325</v>
      </c>
      <c r="AX6" s="19">
        <f t="shared" si="25"/>
        <v>0</v>
      </c>
      <c r="AY6" s="27">
        <f t="shared" si="26"/>
        <v>1</v>
      </c>
      <c r="AZ6" s="14"/>
      <c r="BA6" s="3" t="s">
        <v>51</v>
      </c>
      <c r="BB6">
        <f t="shared" si="27"/>
        <v>-3.6</v>
      </c>
      <c r="BC6" s="12">
        <f t="shared" si="28"/>
        <v>-13.585249999999998</v>
      </c>
      <c r="BD6" s="19">
        <f t="shared" si="29"/>
        <v>6.3000000000000007</v>
      </c>
      <c r="BE6" s="27">
        <f t="shared" si="30"/>
        <v>0.804953560371517</v>
      </c>
      <c r="BF6" s="14"/>
      <c r="BG6" s="3" t="s">
        <v>26</v>
      </c>
      <c r="BH6">
        <f t="shared" si="31"/>
        <v>6.66</v>
      </c>
      <c r="BI6" s="12">
        <f t="shared" si="32"/>
        <v>-2.8237500000000004</v>
      </c>
      <c r="BJ6" s="19">
        <f t="shared" si="33"/>
        <v>1.6600000000000001</v>
      </c>
      <c r="BK6" s="27">
        <f t="shared" si="34"/>
        <v>0.93936737526481118</v>
      </c>
    </row>
    <row r="7" spans="1:63" x14ac:dyDescent="0.35">
      <c r="A7">
        <v>6</v>
      </c>
      <c r="B7" t="s">
        <v>11</v>
      </c>
      <c r="C7" t="s">
        <v>6</v>
      </c>
      <c r="D7" t="s">
        <v>7</v>
      </c>
      <c r="E7" t="s">
        <v>8</v>
      </c>
      <c r="F7">
        <v>2016</v>
      </c>
      <c r="G7">
        <v>9.5830000000000002</v>
      </c>
      <c r="H7">
        <v>18.175999999999998</v>
      </c>
      <c r="I7">
        <v>7.9379999999999997</v>
      </c>
      <c r="J7">
        <v>4.4169999999999998</v>
      </c>
      <c r="K7">
        <v>5.5529999999999999</v>
      </c>
      <c r="L7">
        <v>5.5270000000000001</v>
      </c>
      <c r="M7" s="13">
        <f t="shared" si="0"/>
        <v>-1.4952962962962957</v>
      </c>
      <c r="N7" s="19">
        <f t="shared" si="1"/>
        <v>5.2290000000000001</v>
      </c>
      <c r="O7" s="27">
        <f t="shared" si="2"/>
        <v>0.84931704224540372</v>
      </c>
      <c r="S7"/>
      <c r="W7" s="3" t="s">
        <v>14</v>
      </c>
      <c r="X7">
        <f t="shared" si="7"/>
        <v>1.8</v>
      </c>
      <c r="Y7" s="12">
        <f t="shared" si="8"/>
        <v>-3.5779655172413793</v>
      </c>
      <c r="Z7" s="19">
        <f t="shared" si="9"/>
        <v>1.502</v>
      </c>
      <c r="AA7" s="27">
        <f t="shared" si="10"/>
        <v>0.94398866348448685</v>
      </c>
      <c r="AC7" s="3" t="s">
        <v>17</v>
      </c>
      <c r="AD7">
        <f t="shared" si="11"/>
        <v>9</v>
      </c>
      <c r="AE7" s="12">
        <f t="shared" si="12"/>
        <v>0.91000000000000014</v>
      </c>
      <c r="AF7" s="19">
        <f t="shared" si="13"/>
        <v>4</v>
      </c>
      <c r="AG7" s="27">
        <f t="shared" si="14"/>
        <v>0.81911911006602156</v>
      </c>
      <c r="AH7" s="28"/>
      <c r="AI7" t="s">
        <v>38</v>
      </c>
      <c r="AJ7">
        <f t="shared" si="15"/>
        <v>35</v>
      </c>
      <c r="AK7" s="12">
        <f t="shared" si="16"/>
        <v>25.233857142857143</v>
      </c>
      <c r="AL7" s="19">
        <f t="shared" si="17"/>
        <v>29.83</v>
      </c>
      <c r="AM7" s="27">
        <f t="shared" si="18"/>
        <v>0</v>
      </c>
      <c r="AO7" s="3" t="s">
        <v>91</v>
      </c>
      <c r="AP7">
        <f t="shared" si="19"/>
        <v>3.5819999999999999</v>
      </c>
      <c r="AQ7" s="12">
        <f t="shared" si="20"/>
        <v>-3.5722727272727273</v>
      </c>
      <c r="AR7" s="19">
        <f t="shared" si="21"/>
        <v>2.7089999999999996</v>
      </c>
      <c r="AS7" s="27">
        <f t="shared" si="22"/>
        <v>0.91401364862720202</v>
      </c>
      <c r="AT7" s="14"/>
      <c r="AU7" t="s">
        <v>20</v>
      </c>
      <c r="AV7">
        <f t="shared" si="23"/>
        <v>17.454999999999998</v>
      </c>
      <c r="AW7" s="12">
        <f t="shared" si="24"/>
        <v>12.858133333333331</v>
      </c>
      <c r="AX7" s="19">
        <f t="shared" si="25"/>
        <v>7.4549999999999983</v>
      </c>
      <c r="AY7" s="27">
        <f t="shared" si="26"/>
        <v>0</v>
      </c>
      <c r="BA7" t="s">
        <v>38</v>
      </c>
      <c r="BB7">
        <f t="shared" si="27"/>
        <v>35</v>
      </c>
      <c r="BC7" s="12">
        <f t="shared" si="28"/>
        <v>25.014749999999999</v>
      </c>
      <c r="BD7" s="19">
        <f t="shared" si="29"/>
        <v>32.299999999999997</v>
      </c>
      <c r="BE7" s="27">
        <f t="shared" si="30"/>
        <v>0</v>
      </c>
      <c r="BF7" s="14"/>
      <c r="BG7" s="3" t="s">
        <v>27</v>
      </c>
      <c r="BH7">
        <f t="shared" si="31"/>
        <v>21.727</v>
      </c>
      <c r="BI7" s="12">
        <f t="shared" si="32"/>
        <v>12.24325</v>
      </c>
      <c r="BJ7" s="19">
        <f t="shared" si="33"/>
        <v>16.727</v>
      </c>
      <c r="BK7" s="27">
        <f t="shared" si="34"/>
        <v>0.38903499159909416</v>
      </c>
    </row>
    <row r="8" spans="1:63" x14ac:dyDescent="0.35">
      <c r="A8">
        <v>7</v>
      </c>
      <c r="B8" s="3" t="s">
        <v>66</v>
      </c>
      <c r="C8" t="s">
        <v>6</v>
      </c>
      <c r="D8" t="s">
        <v>7</v>
      </c>
      <c r="E8" t="s">
        <v>8</v>
      </c>
      <c r="F8">
        <v>2016</v>
      </c>
      <c r="G8">
        <v>4.4740000000000002</v>
      </c>
      <c r="H8">
        <v>2.5430000000000001</v>
      </c>
      <c r="I8">
        <v>1.512</v>
      </c>
      <c r="J8">
        <v>-0.24399999999999999</v>
      </c>
      <c r="K8">
        <v>0.127</v>
      </c>
      <c r="L8">
        <v>-1.4079999999999999</v>
      </c>
      <c r="M8" s="13">
        <f t="shared" si="0"/>
        <v>-8.4302962962962962</v>
      </c>
      <c r="N8" s="19">
        <f t="shared" si="1"/>
        <v>1.706</v>
      </c>
      <c r="O8" s="27">
        <f t="shared" si="2"/>
        <v>0.9508385683822258</v>
      </c>
      <c r="Q8" s="3" t="s">
        <v>79</v>
      </c>
      <c r="R8">
        <f>_xlfn.MINIFS(R2:R6,R2:R6,"&gt;0")</f>
        <v>1.472</v>
      </c>
      <c r="W8" t="s">
        <v>68</v>
      </c>
      <c r="X8">
        <f t="shared" si="7"/>
        <v>0.72399999999999998</v>
      </c>
      <c r="Y8" s="12">
        <f t="shared" si="8"/>
        <v>-4.653965517241379</v>
      </c>
      <c r="Z8" s="19">
        <f t="shared" si="9"/>
        <v>0.42599999999999999</v>
      </c>
      <c r="AA8" s="27">
        <f t="shared" si="10"/>
        <v>0.98411396181384247</v>
      </c>
      <c r="AC8" s="3" t="s">
        <v>18</v>
      </c>
      <c r="AD8">
        <f t="shared" si="11"/>
        <v>7.2590000000000003</v>
      </c>
      <c r="AE8" s="12">
        <f t="shared" si="12"/>
        <v>-0.83099999999999952</v>
      </c>
      <c r="AF8" s="19">
        <f t="shared" si="13"/>
        <v>2.2590000000000003</v>
      </c>
      <c r="AG8" s="27">
        <f t="shared" si="14"/>
        <v>0.89784751740978563</v>
      </c>
      <c r="AH8" s="28"/>
      <c r="AO8" t="s">
        <v>89</v>
      </c>
      <c r="AP8">
        <f t="shared" si="19"/>
        <v>18.2</v>
      </c>
      <c r="AQ8" s="12">
        <f t="shared" si="20"/>
        <v>11.045727272727273</v>
      </c>
      <c r="AR8" s="19">
        <f t="shared" si="21"/>
        <v>17.326999999999998</v>
      </c>
      <c r="AS8" s="27">
        <f t="shared" si="22"/>
        <v>0.45002380574511991</v>
      </c>
      <c r="AT8" s="14"/>
      <c r="AU8" t="s">
        <v>21</v>
      </c>
      <c r="AV8">
        <f t="shared" si="23"/>
        <v>8.1739999999999995</v>
      </c>
      <c r="AW8" s="12">
        <f t="shared" si="24"/>
        <v>3.5771333333333324</v>
      </c>
      <c r="AX8" s="19">
        <f t="shared" si="25"/>
        <v>0</v>
      </c>
      <c r="AY8" s="27">
        <f t="shared" si="26"/>
        <v>1</v>
      </c>
      <c r="BA8" s="3" t="s">
        <v>52</v>
      </c>
      <c r="BB8">
        <f t="shared" si="27"/>
        <v>17.75</v>
      </c>
      <c r="BC8" s="12">
        <f t="shared" si="28"/>
        <v>7.7647500000000012</v>
      </c>
      <c r="BD8" s="19">
        <f t="shared" si="29"/>
        <v>15.05</v>
      </c>
      <c r="BE8" s="27">
        <f t="shared" si="30"/>
        <v>0.53405572755417952</v>
      </c>
      <c r="BF8" s="14"/>
      <c r="BG8" s="3" t="s">
        <v>29</v>
      </c>
      <c r="BH8">
        <f t="shared" si="31"/>
        <v>0.97799999999999998</v>
      </c>
      <c r="BI8" s="12">
        <f t="shared" si="32"/>
        <v>-8.5057500000000008</v>
      </c>
      <c r="BJ8" s="19">
        <f t="shared" si="33"/>
        <v>0</v>
      </c>
      <c r="BK8" s="27">
        <f t="shared" si="34"/>
        <v>1</v>
      </c>
    </row>
    <row r="9" spans="1:63" x14ac:dyDescent="0.35">
      <c r="A9">
        <v>8</v>
      </c>
      <c r="B9" t="s">
        <v>12</v>
      </c>
      <c r="C9" t="s">
        <v>6</v>
      </c>
      <c r="D9" t="s">
        <v>7</v>
      </c>
      <c r="E9" t="s">
        <v>8</v>
      </c>
      <c r="F9">
        <v>2016</v>
      </c>
      <c r="G9">
        <v>2.94</v>
      </c>
      <c r="H9">
        <v>2.3820000000000001</v>
      </c>
      <c r="I9">
        <v>2.0499999999999998</v>
      </c>
      <c r="J9">
        <v>1.853</v>
      </c>
      <c r="K9">
        <v>2.698</v>
      </c>
      <c r="L9">
        <v>0.873</v>
      </c>
      <c r="M9" s="13">
        <f t="shared" si="0"/>
        <v>-6.1492962962962956</v>
      </c>
      <c r="N9" s="19">
        <f t="shared" si="1"/>
        <v>0.57499999999999996</v>
      </c>
      <c r="O9" s="27">
        <f t="shared" si="2"/>
        <v>0.98343034983574429</v>
      </c>
      <c r="W9" s="3" t="s">
        <v>46</v>
      </c>
      <c r="X9">
        <f t="shared" si="7"/>
        <v>2.7</v>
      </c>
      <c r="Y9" s="12">
        <f t="shared" si="8"/>
        <v>-2.677965517241379</v>
      </c>
      <c r="Z9" s="19">
        <f t="shared" si="9"/>
        <v>2.4020000000000001</v>
      </c>
      <c r="AA9" s="27">
        <f t="shared" si="10"/>
        <v>0.91042661097852029</v>
      </c>
      <c r="AC9" s="3" t="s">
        <v>23</v>
      </c>
      <c r="AD9">
        <f t="shared" si="11"/>
        <v>6.3179999999999996</v>
      </c>
      <c r="AE9" s="12">
        <f t="shared" si="12"/>
        <v>-1.7720000000000002</v>
      </c>
      <c r="AF9" s="19">
        <f t="shared" si="13"/>
        <v>1.3179999999999996</v>
      </c>
      <c r="AG9" s="27">
        <f t="shared" si="14"/>
        <v>0.94039974676675409</v>
      </c>
      <c r="AH9" s="28"/>
      <c r="AI9" t="s">
        <v>83</v>
      </c>
      <c r="AJ9">
        <f>MIN(AJ2:AJ7)</f>
        <v>5.17</v>
      </c>
      <c r="AO9" t="s">
        <v>16</v>
      </c>
      <c r="AP9">
        <f t="shared" si="19"/>
        <v>1.4</v>
      </c>
      <c r="AQ9" s="12">
        <f t="shared" si="20"/>
        <v>-5.7542727272727276</v>
      </c>
      <c r="AR9" s="19">
        <f t="shared" si="21"/>
        <v>0.52699999999999991</v>
      </c>
      <c r="AS9" s="27">
        <f t="shared" si="22"/>
        <v>0.98327249642913828</v>
      </c>
      <c r="AT9" s="14"/>
      <c r="AU9" t="s">
        <v>22</v>
      </c>
      <c r="AV9">
        <f t="shared" si="23"/>
        <v>1.498</v>
      </c>
      <c r="AW9" s="12">
        <f t="shared" si="24"/>
        <v>-3.0988666666666669</v>
      </c>
      <c r="AX9" s="19">
        <f t="shared" si="25"/>
        <v>0</v>
      </c>
      <c r="AY9" s="27">
        <f t="shared" si="26"/>
        <v>1</v>
      </c>
      <c r="BA9" s="3" t="s">
        <v>41</v>
      </c>
      <c r="BB9" s="3">
        <f t="shared" si="27"/>
        <v>5.4550000000000001</v>
      </c>
      <c r="BC9" s="12">
        <f t="shared" si="28"/>
        <v>-4.5302499999999988</v>
      </c>
      <c r="BD9" s="19">
        <f t="shared" si="29"/>
        <v>2.7549999999999999</v>
      </c>
      <c r="BE9" s="27">
        <f t="shared" si="30"/>
        <v>0.91470588235294115</v>
      </c>
      <c r="BF9" s="14"/>
      <c r="BG9" s="3" t="s">
        <v>30</v>
      </c>
      <c r="BH9">
        <f t="shared" si="31"/>
        <v>19.241</v>
      </c>
      <c r="BI9" s="12">
        <f t="shared" si="32"/>
        <v>9.7572499999999991</v>
      </c>
      <c r="BJ9" s="19">
        <f t="shared" si="33"/>
        <v>14.241</v>
      </c>
      <c r="BK9" s="27">
        <f t="shared" si="34"/>
        <v>0.47983782599167213</v>
      </c>
    </row>
    <row r="10" spans="1:63" x14ac:dyDescent="0.35">
      <c r="A10">
        <v>9</v>
      </c>
      <c r="B10" s="3" t="s">
        <v>90</v>
      </c>
      <c r="C10" t="s">
        <v>6</v>
      </c>
      <c r="D10" t="s">
        <v>7</v>
      </c>
      <c r="E10" t="s">
        <v>8</v>
      </c>
      <c r="F10">
        <v>2015</v>
      </c>
      <c r="G10">
        <v>1.1950000000000001</v>
      </c>
      <c r="H10">
        <v>5.8739999999999997</v>
      </c>
      <c r="I10">
        <v>6.5519999999999996</v>
      </c>
      <c r="J10">
        <v>11.6</v>
      </c>
      <c r="K10">
        <v>4.5</v>
      </c>
      <c r="L10">
        <v>4.617</v>
      </c>
      <c r="M10" s="13">
        <f t="shared" si="0"/>
        <v>-2.4052962962962958</v>
      </c>
      <c r="N10" s="19">
        <f t="shared" si="1"/>
        <v>4.319</v>
      </c>
      <c r="O10" s="27">
        <f t="shared" si="2"/>
        <v>0.87554031467926918</v>
      </c>
      <c r="W10" s="3" t="s">
        <v>47</v>
      </c>
      <c r="X10">
        <f t="shared" si="7"/>
        <v>10.199</v>
      </c>
      <c r="Y10" s="12">
        <f t="shared" si="8"/>
        <v>4.8210344827586207</v>
      </c>
      <c r="Z10" s="19">
        <f t="shared" si="9"/>
        <v>9.9009999999999998</v>
      </c>
      <c r="AA10" s="27">
        <f t="shared" si="10"/>
        <v>0.6307801312649165</v>
      </c>
      <c r="AC10" s="3" t="s">
        <v>48</v>
      </c>
      <c r="AD10">
        <f t="shared" si="11"/>
        <v>27.114000000000001</v>
      </c>
      <c r="AE10" s="12">
        <f t="shared" si="12"/>
        <v>19.024000000000001</v>
      </c>
      <c r="AF10" s="19">
        <f t="shared" si="13"/>
        <v>22.114000000000001</v>
      </c>
      <c r="AG10" s="27">
        <f t="shared" si="14"/>
        <v>0</v>
      </c>
      <c r="AH10" s="28"/>
      <c r="AO10" s="3" t="s">
        <v>19</v>
      </c>
      <c r="AP10">
        <f t="shared" si="19"/>
        <v>2.0859999999999999</v>
      </c>
      <c r="AQ10" s="12">
        <f t="shared" si="20"/>
        <v>-5.0682727272727277</v>
      </c>
      <c r="AR10" s="19">
        <f t="shared" si="21"/>
        <v>1.2129999999999999</v>
      </c>
      <c r="AS10" s="27">
        <f t="shared" si="22"/>
        <v>0.96149817489287415</v>
      </c>
      <c r="AT10" s="14"/>
      <c r="AU10" t="s">
        <v>25</v>
      </c>
      <c r="AV10">
        <f t="shared" si="23"/>
        <v>8.8439999999999994</v>
      </c>
      <c r="AW10" s="12">
        <f t="shared" si="24"/>
        <v>4.2471333333333323</v>
      </c>
      <c r="AX10" s="19">
        <f t="shared" si="25"/>
        <v>0</v>
      </c>
      <c r="AY10" s="27">
        <f t="shared" si="26"/>
        <v>1</v>
      </c>
      <c r="BF10" s="14"/>
      <c r="BG10" s="3" t="s">
        <v>31</v>
      </c>
      <c r="BH10">
        <f t="shared" si="31"/>
        <v>6.7270000000000003</v>
      </c>
      <c r="BI10" s="12">
        <f t="shared" si="32"/>
        <v>-2.7567500000000003</v>
      </c>
      <c r="BJ10" s="19">
        <f t="shared" si="33"/>
        <v>1.7270000000000003</v>
      </c>
      <c r="BK10" s="27">
        <f t="shared" si="34"/>
        <v>0.93692015486887281</v>
      </c>
    </row>
    <row r="11" spans="1:63" x14ac:dyDescent="0.35">
      <c r="A11">
        <v>10</v>
      </c>
      <c r="B11" t="s">
        <v>13</v>
      </c>
      <c r="C11" t="s">
        <v>6</v>
      </c>
      <c r="D11" t="s">
        <v>7</v>
      </c>
      <c r="E11" t="s">
        <v>8</v>
      </c>
      <c r="F11">
        <v>2015</v>
      </c>
      <c r="G11">
        <v>1.8580000000000001</v>
      </c>
      <c r="H11">
        <v>7.6980000000000004</v>
      </c>
      <c r="I11">
        <v>0.22600000000000001</v>
      </c>
      <c r="J11">
        <v>1.675</v>
      </c>
      <c r="K11">
        <v>6.758</v>
      </c>
      <c r="L11">
        <v>-1.1220000000000001</v>
      </c>
      <c r="M11" s="13">
        <f t="shared" si="0"/>
        <v>-8.1442962962962966</v>
      </c>
      <c r="N11" s="19">
        <f t="shared" si="1"/>
        <v>1.4200000000000002</v>
      </c>
      <c r="O11" s="27">
        <f t="shared" si="2"/>
        <v>0.95908016829001208</v>
      </c>
      <c r="W11" s="3" t="s">
        <v>17</v>
      </c>
      <c r="X11">
        <f t="shared" si="7"/>
        <v>9</v>
      </c>
      <c r="Y11" s="12">
        <f t="shared" si="8"/>
        <v>3.6220344827586208</v>
      </c>
      <c r="Z11" s="19">
        <f t="shared" si="9"/>
        <v>8.702</v>
      </c>
      <c r="AA11" s="27">
        <f t="shared" si="10"/>
        <v>0.67549224343675429</v>
      </c>
      <c r="AC11" s="3" t="s">
        <v>26</v>
      </c>
      <c r="AD11">
        <f t="shared" si="11"/>
        <v>6.66</v>
      </c>
      <c r="AE11" s="12">
        <f t="shared" si="12"/>
        <v>-1.4299999999999997</v>
      </c>
      <c r="AF11" s="19">
        <f t="shared" si="13"/>
        <v>1.6600000000000001</v>
      </c>
      <c r="AG11" s="27">
        <f t="shared" si="14"/>
        <v>0.92493443067739889</v>
      </c>
      <c r="AH11" s="28"/>
      <c r="AO11" s="3" t="s">
        <v>34</v>
      </c>
      <c r="AP11">
        <f t="shared" si="19"/>
        <v>5.7229999999999999</v>
      </c>
      <c r="AQ11" s="12">
        <f t="shared" si="20"/>
        <v>-1.4312727272727273</v>
      </c>
      <c r="AR11" s="19">
        <f t="shared" si="21"/>
        <v>4.8499999999999996</v>
      </c>
      <c r="AS11" s="27">
        <f t="shared" si="22"/>
        <v>0.84605618155848283</v>
      </c>
      <c r="AT11" s="14"/>
      <c r="AU11" t="s">
        <v>28</v>
      </c>
      <c r="AV11">
        <f t="shared" si="23"/>
        <v>-1.8</v>
      </c>
      <c r="AW11" s="12">
        <f t="shared" si="24"/>
        <v>-6.3968666666666669</v>
      </c>
      <c r="AX11" s="19">
        <f t="shared" si="25"/>
        <v>1.8</v>
      </c>
      <c r="AY11" s="27">
        <f t="shared" si="26"/>
        <v>0.75855130784708247</v>
      </c>
      <c r="BA11" t="s">
        <v>83</v>
      </c>
      <c r="BB11">
        <f>_xlfn.MINIFS(BB2:BB9,BB2:BB9,"&gt;0")</f>
        <v>2.7</v>
      </c>
      <c r="BF11" s="14"/>
      <c r="BG11" s="3" t="s">
        <v>36</v>
      </c>
      <c r="BH11">
        <f t="shared" si="31"/>
        <v>-1.014</v>
      </c>
      <c r="BI11" s="12">
        <f t="shared" si="32"/>
        <v>-10.49775</v>
      </c>
      <c r="BJ11" s="19">
        <f t="shared" si="33"/>
        <v>1.014</v>
      </c>
      <c r="BK11" s="27">
        <f t="shared" si="34"/>
        <v>0.96296296296296302</v>
      </c>
    </row>
    <row r="12" spans="1:63" x14ac:dyDescent="0.35">
      <c r="A12">
        <v>11</v>
      </c>
      <c r="B12" t="s">
        <v>14</v>
      </c>
      <c r="C12" t="s">
        <v>6</v>
      </c>
      <c r="D12" t="s">
        <v>7</v>
      </c>
      <c r="E12" t="s">
        <v>8</v>
      </c>
      <c r="F12">
        <v>2015</v>
      </c>
      <c r="G12">
        <v>2.2309999999999999</v>
      </c>
      <c r="H12">
        <v>5.91</v>
      </c>
      <c r="I12">
        <v>1.571</v>
      </c>
      <c r="J12">
        <v>1.3480000000000001</v>
      </c>
      <c r="K12">
        <v>2</v>
      </c>
      <c r="L12">
        <v>1.8</v>
      </c>
      <c r="M12" s="13">
        <f t="shared" si="0"/>
        <v>-5.222296296296296</v>
      </c>
      <c r="N12" s="19">
        <f t="shared" si="1"/>
        <v>1.502</v>
      </c>
      <c r="O12" s="27">
        <f t="shared" si="2"/>
        <v>0.95671719209267481</v>
      </c>
      <c r="W12" s="3" t="s">
        <v>94</v>
      </c>
      <c r="X12">
        <f t="shared" si="7"/>
        <v>7.2249999999999996</v>
      </c>
      <c r="Y12" s="12">
        <f t="shared" si="8"/>
        <v>1.8470344827586205</v>
      </c>
      <c r="Z12" s="19">
        <f t="shared" si="9"/>
        <v>6.9269999999999996</v>
      </c>
      <c r="AA12" s="27">
        <f t="shared" si="10"/>
        <v>0.74168406921241048</v>
      </c>
      <c r="AC12" s="3" t="s">
        <v>27</v>
      </c>
      <c r="AD12">
        <f t="shared" si="11"/>
        <v>21.727</v>
      </c>
      <c r="AE12" s="12">
        <f t="shared" si="12"/>
        <v>13.637</v>
      </c>
      <c r="AF12" s="19">
        <f t="shared" si="13"/>
        <v>16.727</v>
      </c>
      <c r="AG12" s="27">
        <f t="shared" si="14"/>
        <v>0.24360133851858556</v>
      </c>
      <c r="AH12" s="28"/>
      <c r="AO12" s="3" t="s">
        <v>92</v>
      </c>
      <c r="AP12">
        <f t="shared" si="19"/>
        <v>5.4329999999999998</v>
      </c>
      <c r="AQ12" s="12">
        <f t="shared" si="20"/>
        <v>-1.7212727272727273</v>
      </c>
      <c r="AR12" s="19">
        <f t="shared" si="21"/>
        <v>4.5599999999999996</v>
      </c>
      <c r="AS12" s="27">
        <f t="shared" si="22"/>
        <v>0.85526106967148074</v>
      </c>
      <c r="AT12" s="14"/>
      <c r="AU12" t="s">
        <v>32</v>
      </c>
      <c r="AV12">
        <f t="shared" si="23"/>
        <v>0.29799999999999999</v>
      </c>
      <c r="AW12" s="12">
        <f t="shared" si="24"/>
        <v>-4.2988666666666671</v>
      </c>
      <c r="AX12" s="19">
        <f t="shared" si="25"/>
        <v>0</v>
      </c>
      <c r="AY12" s="27">
        <f t="shared" si="26"/>
        <v>1</v>
      </c>
      <c r="BF12" s="14"/>
      <c r="BG12" s="3" t="s">
        <v>37</v>
      </c>
      <c r="BH12">
        <f t="shared" si="31"/>
        <v>6.3410000000000002</v>
      </c>
      <c r="BI12" s="12">
        <f t="shared" si="32"/>
        <v>-3.1427500000000004</v>
      </c>
      <c r="BJ12" s="19">
        <f t="shared" si="33"/>
        <v>1.3410000000000002</v>
      </c>
      <c r="BK12" s="27">
        <f t="shared" si="34"/>
        <v>0.95101906640368172</v>
      </c>
    </row>
    <row r="13" spans="1:63" x14ac:dyDescent="0.35">
      <c r="A13">
        <v>12</v>
      </c>
      <c r="B13" t="s">
        <v>68</v>
      </c>
      <c r="C13" t="s">
        <v>6</v>
      </c>
      <c r="D13" t="s">
        <v>7</v>
      </c>
      <c r="E13" t="s">
        <v>8</v>
      </c>
      <c r="F13">
        <v>2016</v>
      </c>
      <c r="G13">
        <v>4.8949999999999996</v>
      </c>
      <c r="H13">
        <v>1.3</v>
      </c>
      <c r="I13">
        <v>2.5840000000000001</v>
      </c>
      <c r="J13">
        <v>0.44900000000000001</v>
      </c>
      <c r="K13">
        <v>1.244</v>
      </c>
      <c r="L13">
        <v>0.72399999999999998</v>
      </c>
      <c r="M13" s="13">
        <f t="shared" si="0"/>
        <v>-6.2982962962962956</v>
      </c>
      <c r="N13" s="19">
        <f t="shared" si="1"/>
        <v>0.42599999999999999</v>
      </c>
      <c r="O13" s="27">
        <f t="shared" si="2"/>
        <v>0.98772405048700362</v>
      </c>
      <c r="W13" s="3" t="s">
        <v>20</v>
      </c>
      <c r="X13">
        <f t="shared" si="7"/>
        <v>17.454999999999998</v>
      </c>
      <c r="Y13" s="12">
        <f t="shared" si="8"/>
        <v>12.07703448275862</v>
      </c>
      <c r="Z13" s="19">
        <f t="shared" si="9"/>
        <v>17.157</v>
      </c>
      <c r="AA13" s="27">
        <f t="shared" si="10"/>
        <v>0.36019540572792363</v>
      </c>
      <c r="AC13" s="3" t="s">
        <v>29</v>
      </c>
      <c r="AD13">
        <f t="shared" si="11"/>
        <v>0.97799999999999998</v>
      </c>
      <c r="AE13" s="12">
        <f t="shared" si="12"/>
        <v>-7.1120000000000001</v>
      </c>
      <c r="AF13" s="19">
        <f t="shared" si="13"/>
        <v>0</v>
      </c>
      <c r="AG13" s="27">
        <f t="shared" si="14"/>
        <v>1</v>
      </c>
      <c r="AH13" s="28"/>
      <c r="AU13" t="s">
        <v>33</v>
      </c>
      <c r="AV13">
        <f t="shared" si="23"/>
        <v>15.696</v>
      </c>
      <c r="AW13" s="12">
        <f t="shared" si="24"/>
        <v>11.099133333333333</v>
      </c>
      <c r="AX13" s="19">
        <f t="shared" si="25"/>
        <v>5.6959999999999997</v>
      </c>
      <c r="AY13" s="27">
        <f>1 -(AX13-MIN(AX$2:AX$16))/(MAX(AX$2:AX$16)-MIN(AX$2:AX$16))</f>
        <v>0.23594902749832314</v>
      </c>
      <c r="BG13" s="3" t="s">
        <v>95</v>
      </c>
      <c r="BH13">
        <f t="shared" si="31"/>
        <v>8.0329999999999995</v>
      </c>
      <c r="BI13" s="12">
        <f t="shared" si="32"/>
        <v>-1.4507500000000011</v>
      </c>
      <c r="BJ13" s="19">
        <f t="shared" si="33"/>
        <v>3.0329999999999995</v>
      </c>
      <c r="BK13" s="27">
        <f t="shared" si="34"/>
        <v>0.88921761998685078</v>
      </c>
    </row>
    <row r="14" spans="1:63" x14ac:dyDescent="0.35">
      <c r="A14">
        <v>13</v>
      </c>
      <c r="B14" t="s">
        <v>89</v>
      </c>
      <c r="C14" t="s">
        <v>6</v>
      </c>
      <c r="D14" t="s">
        <v>7</v>
      </c>
      <c r="E14" t="s">
        <v>8</v>
      </c>
      <c r="F14">
        <v>2015</v>
      </c>
      <c r="G14">
        <v>14.95</v>
      </c>
      <c r="H14">
        <v>0.85699999999999998</v>
      </c>
      <c r="I14">
        <v>0.876</v>
      </c>
      <c r="J14">
        <v>1.24</v>
      </c>
      <c r="K14">
        <v>0.95899999999999996</v>
      </c>
      <c r="L14">
        <v>18.2</v>
      </c>
      <c r="M14" s="13">
        <f t="shared" si="0"/>
        <v>11.177703703703703</v>
      </c>
      <c r="N14" s="19">
        <f t="shared" si="1"/>
        <v>17.902000000000001</v>
      </c>
      <c r="O14" s="27">
        <f t="shared" si="2"/>
        <v>0.48412195262520885</v>
      </c>
      <c r="W14" s="3" t="s">
        <v>21</v>
      </c>
      <c r="X14">
        <f t="shared" si="7"/>
        <v>8.1739999999999995</v>
      </c>
      <c r="Y14" s="12">
        <f t="shared" si="8"/>
        <v>2.7960344827586203</v>
      </c>
      <c r="Z14" s="19">
        <f t="shared" si="9"/>
        <v>7.8759999999999994</v>
      </c>
      <c r="AA14" s="27">
        <f t="shared" si="10"/>
        <v>0.70629474940334136</v>
      </c>
      <c r="AC14" s="3" t="s">
        <v>34</v>
      </c>
      <c r="AD14">
        <f t="shared" si="11"/>
        <v>5.7229999999999999</v>
      </c>
      <c r="AE14" s="12">
        <f t="shared" si="12"/>
        <v>-2.367</v>
      </c>
      <c r="AF14" s="19">
        <f t="shared" si="13"/>
        <v>0.72299999999999986</v>
      </c>
      <c r="AG14" s="27">
        <f t="shared" si="14"/>
        <v>0.96730577914443339</v>
      </c>
      <c r="AH14" s="28"/>
      <c r="AO14" t="s">
        <v>83</v>
      </c>
      <c r="AP14">
        <f>_xlfn.MINIFS(AP2:AP12,AP2:AP12,"&gt;0")</f>
        <v>0.873</v>
      </c>
      <c r="AU14" t="s">
        <v>35</v>
      </c>
      <c r="AV14">
        <f t="shared" si="23"/>
        <v>0.85099999999999998</v>
      </c>
      <c r="AW14" s="12">
        <f t="shared" si="24"/>
        <v>-3.7458666666666671</v>
      </c>
      <c r="AX14" s="19">
        <f t="shared" si="25"/>
        <v>0</v>
      </c>
      <c r="AY14" s="27">
        <f t="shared" si="26"/>
        <v>1</v>
      </c>
      <c r="BG14" s="3" t="s">
        <v>93</v>
      </c>
      <c r="BH14">
        <f t="shared" si="31"/>
        <v>5.17</v>
      </c>
      <c r="BI14" s="12">
        <f t="shared" si="32"/>
        <v>-4.3137500000000006</v>
      </c>
      <c r="BJ14" s="19">
        <f t="shared" si="33"/>
        <v>0.16999999999999993</v>
      </c>
      <c r="BK14" s="27">
        <f t="shared" si="34"/>
        <v>0.99379063481627583</v>
      </c>
    </row>
    <row r="15" spans="1:63" x14ac:dyDescent="0.35">
      <c r="A15">
        <v>14</v>
      </c>
      <c r="B15" t="s">
        <v>46</v>
      </c>
      <c r="C15" t="s">
        <v>6</v>
      </c>
      <c r="D15" t="s">
        <v>7</v>
      </c>
      <c r="E15" t="s">
        <v>8</v>
      </c>
      <c r="F15">
        <v>2016</v>
      </c>
      <c r="G15">
        <v>5.0739999999999998</v>
      </c>
      <c r="H15">
        <v>3.738</v>
      </c>
      <c r="I15">
        <v>2.399</v>
      </c>
      <c r="J15">
        <v>2.9359999999999999</v>
      </c>
      <c r="K15">
        <v>2.1040000000000001</v>
      </c>
      <c r="L15">
        <v>2.7</v>
      </c>
      <c r="M15" s="13">
        <f t="shared" si="0"/>
        <v>-4.3222962962962956</v>
      </c>
      <c r="N15" s="19">
        <f t="shared" si="1"/>
        <v>2.4020000000000001</v>
      </c>
      <c r="O15" s="27">
        <f t="shared" si="2"/>
        <v>0.93078208748775282</v>
      </c>
      <c r="W15" s="3" t="s">
        <v>22</v>
      </c>
      <c r="X15">
        <f t="shared" si="7"/>
        <v>1.498</v>
      </c>
      <c r="Y15" s="12">
        <f t="shared" si="8"/>
        <v>-3.8799655172413789</v>
      </c>
      <c r="Z15" s="19">
        <f t="shared" si="9"/>
        <v>1.2</v>
      </c>
      <c r="AA15" s="27">
        <f t="shared" si="10"/>
        <v>0.95525059665871126</v>
      </c>
      <c r="AC15" s="3" t="s">
        <v>36</v>
      </c>
      <c r="AD15">
        <f t="shared" si="11"/>
        <v>-1.014</v>
      </c>
      <c r="AE15" s="12">
        <f t="shared" si="12"/>
        <v>-9.1039999999999992</v>
      </c>
      <c r="AF15" s="19">
        <f t="shared" si="13"/>
        <v>1.014</v>
      </c>
      <c r="AG15" s="27">
        <f t="shared" si="14"/>
        <v>0.95414669440173649</v>
      </c>
      <c r="AH15" s="28"/>
      <c r="AU15" t="s">
        <v>70</v>
      </c>
      <c r="AV15">
        <f t="shared" si="23"/>
        <v>11.542</v>
      </c>
      <c r="AW15" s="12">
        <f t="shared" si="24"/>
        <v>6.9451333333333327</v>
      </c>
      <c r="AX15" s="19">
        <f t="shared" si="25"/>
        <v>1.5419999999999998</v>
      </c>
      <c r="AY15" s="27">
        <f t="shared" si="26"/>
        <v>0.79315895372233403</v>
      </c>
      <c r="BG15" s="3" t="s">
        <v>42</v>
      </c>
      <c r="BH15">
        <f t="shared" si="31"/>
        <v>17.899999999999999</v>
      </c>
      <c r="BI15" s="12">
        <f t="shared" si="32"/>
        <v>8.416249999999998</v>
      </c>
      <c r="BJ15" s="19">
        <f t="shared" si="33"/>
        <v>12.899999999999999</v>
      </c>
      <c r="BK15" s="27">
        <f t="shared" si="34"/>
        <v>0.52881875958799041</v>
      </c>
    </row>
    <row r="16" spans="1:63" x14ac:dyDescent="0.35">
      <c r="A16">
        <v>15</v>
      </c>
      <c r="B16" t="s">
        <v>47</v>
      </c>
      <c r="C16" t="s">
        <v>6</v>
      </c>
      <c r="D16" t="s">
        <v>7</v>
      </c>
      <c r="E16" t="s">
        <v>8</v>
      </c>
      <c r="F16">
        <v>2016</v>
      </c>
      <c r="G16">
        <v>11.09</v>
      </c>
      <c r="H16">
        <v>8.65</v>
      </c>
      <c r="I16">
        <v>6.9139999999999997</v>
      </c>
      <c r="J16">
        <v>10.097</v>
      </c>
      <c r="K16">
        <v>10.994</v>
      </c>
      <c r="L16">
        <v>10.199</v>
      </c>
      <c r="M16" s="13">
        <f t="shared" si="0"/>
        <v>3.176703703703704</v>
      </c>
      <c r="N16" s="19">
        <f t="shared" si="1"/>
        <v>9.9009999999999998</v>
      </c>
      <c r="O16" s="27">
        <f t="shared" si="2"/>
        <v>0.71468503256296467</v>
      </c>
      <c r="W16" s="3" t="s">
        <v>23</v>
      </c>
      <c r="X16">
        <f t="shared" si="7"/>
        <v>6.3179999999999996</v>
      </c>
      <c r="Y16" s="12">
        <f t="shared" si="8"/>
        <v>0.94003448275862045</v>
      </c>
      <c r="Z16" s="19">
        <f t="shared" si="9"/>
        <v>6.02</v>
      </c>
      <c r="AA16" s="27">
        <f t="shared" si="10"/>
        <v>0.77550715990453467</v>
      </c>
      <c r="AC16" s="3" t="s">
        <v>52</v>
      </c>
      <c r="AD16">
        <f t="shared" si="11"/>
        <v>17.75</v>
      </c>
      <c r="AE16" s="12">
        <f t="shared" si="12"/>
        <v>9.66</v>
      </c>
      <c r="AF16" s="19">
        <f t="shared" si="13"/>
        <v>12.75</v>
      </c>
      <c r="AG16" s="27">
        <f t="shared" si="14"/>
        <v>0.4234421633354436</v>
      </c>
      <c r="AH16" s="28"/>
      <c r="AU16" t="s">
        <v>40</v>
      </c>
      <c r="AV16">
        <f t="shared" si="23"/>
        <v>0.85699999999999998</v>
      </c>
      <c r="AW16" s="12">
        <f t="shared" si="24"/>
        <v>-3.7398666666666669</v>
      </c>
      <c r="AX16" s="19">
        <f t="shared" si="25"/>
        <v>0</v>
      </c>
      <c r="AY16" s="27">
        <f t="shared" si="26"/>
        <v>1</v>
      </c>
      <c r="BG16" s="3" t="s">
        <v>43</v>
      </c>
      <c r="BH16">
        <f t="shared" si="31"/>
        <v>-1.5660000000000001</v>
      </c>
      <c r="BI16" s="12">
        <f t="shared" si="32"/>
        <v>-11.049750000000001</v>
      </c>
      <c r="BJ16" s="19">
        <f t="shared" si="33"/>
        <v>1.5660000000000001</v>
      </c>
      <c r="BK16" s="27">
        <f t="shared" si="34"/>
        <v>0.94280078895463515</v>
      </c>
    </row>
    <row r="17" spans="1:63" x14ac:dyDescent="0.35">
      <c r="A17">
        <v>16</v>
      </c>
      <c r="B17" t="s">
        <v>16</v>
      </c>
      <c r="C17" t="s">
        <v>6</v>
      </c>
      <c r="D17" t="s">
        <v>7</v>
      </c>
      <c r="E17" t="s">
        <v>8</v>
      </c>
      <c r="F17">
        <v>2016</v>
      </c>
      <c r="G17">
        <v>4.7990000000000004</v>
      </c>
      <c r="H17">
        <v>3.4420000000000002</v>
      </c>
      <c r="I17">
        <v>3.1789999999999998</v>
      </c>
      <c r="J17">
        <v>4.2960000000000003</v>
      </c>
      <c r="K17">
        <v>1.6950000000000001</v>
      </c>
      <c r="L17">
        <v>1.4</v>
      </c>
      <c r="M17" s="13">
        <f t="shared" si="0"/>
        <v>-5.6222962962962963</v>
      </c>
      <c r="N17" s="19">
        <f t="shared" si="1"/>
        <v>1.1019999999999999</v>
      </c>
      <c r="O17" s="27">
        <f t="shared" si="2"/>
        <v>0.96824390525041781</v>
      </c>
      <c r="W17" s="3" t="s">
        <v>25</v>
      </c>
      <c r="X17">
        <f t="shared" si="7"/>
        <v>8.8439999999999994</v>
      </c>
      <c r="Y17" s="12">
        <f t="shared" si="8"/>
        <v>3.4660344827586202</v>
      </c>
      <c r="Z17" s="19">
        <f t="shared" si="9"/>
        <v>8.5459999999999994</v>
      </c>
      <c r="AA17" s="27">
        <f t="shared" si="10"/>
        <v>0.68130966587112174</v>
      </c>
      <c r="AC17" s="3" t="s">
        <v>95</v>
      </c>
      <c r="AD17">
        <f t="shared" si="11"/>
        <v>8.0329999999999995</v>
      </c>
      <c r="AE17" s="12">
        <f t="shared" si="12"/>
        <v>-5.7000000000000384E-2</v>
      </c>
      <c r="AF17" s="19">
        <f t="shared" si="13"/>
        <v>3.0329999999999995</v>
      </c>
      <c r="AG17" s="27">
        <f t="shared" si="14"/>
        <v>0.86284706520756083</v>
      </c>
      <c r="AH17" s="28"/>
      <c r="BG17" s="3" t="s">
        <v>14</v>
      </c>
      <c r="BH17">
        <f t="shared" si="31"/>
        <v>1.8</v>
      </c>
      <c r="BI17" s="12">
        <f t="shared" si="32"/>
        <v>-7.6837500000000007</v>
      </c>
      <c r="BJ17" s="19">
        <f t="shared" si="33"/>
        <v>0</v>
      </c>
      <c r="BK17" s="27">
        <f t="shared" si="34"/>
        <v>1</v>
      </c>
    </row>
    <row r="18" spans="1:63" x14ac:dyDescent="0.35">
      <c r="A18">
        <v>17</v>
      </c>
      <c r="B18" t="s">
        <v>17</v>
      </c>
      <c r="C18" t="s">
        <v>6</v>
      </c>
      <c r="D18" t="s">
        <v>7</v>
      </c>
      <c r="E18" t="s">
        <v>8</v>
      </c>
      <c r="F18">
        <v>2009</v>
      </c>
      <c r="G18">
        <v>3.8980000000000001</v>
      </c>
      <c r="H18">
        <v>6.0149999999999997</v>
      </c>
      <c r="I18">
        <v>6.4530000000000003</v>
      </c>
      <c r="J18">
        <v>10.039999999999999</v>
      </c>
      <c r="K18">
        <v>9</v>
      </c>
      <c r="L18">
        <v>9</v>
      </c>
      <c r="M18" s="13">
        <f t="shared" si="0"/>
        <v>1.9777037037037042</v>
      </c>
      <c r="N18" s="19">
        <f t="shared" si="1"/>
        <v>8.702</v>
      </c>
      <c r="O18" s="27">
        <f t="shared" si="2"/>
        <v>0.74923635525329946</v>
      </c>
      <c r="W18" s="3" t="s">
        <v>48</v>
      </c>
      <c r="X18">
        <f t="shared" si="7"/>
        <v>27.114000000000001</v>
      </c>
      <c r="Y18" s="12">
        <f t="shared" si="8"/>
        <v>21.736034482758622</v>
      </c>
      <c r="Z18" s="19">
        <f t="shared" si="9"/>
        <v>26.816000000000003</v>
      </c>
      <c r="AA18" s="27">
        <f t="shared" si="10"/>
        <v>0</v>
      </c>
      <c r="AC18" s="3" t="s">
        <v>41</v>
      </c>
      <c r="AD18">
        <f t="shared" si="11"/>
        <v>5.4550000000000001</v>
      </c>
      <c r="AE18" s="12">
        <f t="shared" si="12"/>
        <v>-2.6349999999999998</v>
      </c>
      <c r="AF18" s="19">
        <f t="shared" si="13"/>
        <v>0.45500000000000007</v>
      </c>
      <c r="AG18" s="27">
        <f t="shared" si="14"/>
        <v>0.97942479877000999</v>
      </c>
      <c r="AH18" s="28"/>
      <c r="AU18" t="s">
        <v>84</v>
      </c>
      <c r="BG18" s="3" t="s">
        <v>86</v>
      </c>
    </row>
    <row r="19" spans="1:63" x14ac:dyDescent="0.35">
      <c r="A19">
        <v>18</v>
      </c>
      <c r="B19" t="s">
        <v>18</v>
      </c>
      <c r="C19" t="s">
        <v>6</v>
      </c>
      <c r="D19" t="s">
        <v>7</v>
      </c>
      <c r="E19" t="s">
        <v>8</v>
      </c>
      <c r="F19">
        <v>2016</v>
      </c>
      <c r="G19">
        <v>33.231999999999999</v>
      </c>
      <c r="H19">
        <v>24.132000000000001</v>
      </c>
      <c r="I19">
        <v>8.0709999999999997</v>
      </c>
      <c r="J19">
        <v>7.4039999999999999</v>
      </c>
      <c r="K19">
        <v>10.115</v>
      </c>
      <c r="L19">
        <v>7.2590000000000003</v>
      </c>
      <c r="M19" s="13">
        <f t="shared" si="0"/>
        <v>0.23670370370370453</v>
      </c>
      <c r="N19" s="19">
        <f t="shared" si="1"/>
        <v>6.9610000000000003</v>
      </c>
      <c r="O19" s="27">
        <f t="shared" si="2"/>
        <v>0.79940637427237626</v>
      </c>
      <c r="W19" s="2" t="s">
        <v>28</v>
      </c>
      <c r="X19">
        <f t="shared" si="7"/>
        <v>-1.8</v>
      </c>
      <c r="Y19" s="12">
        <f t="shared" si="8"/>
        <v>-7.177965517241379</v>
      </c>
      <c r="Z19" s="19">
        <f t="shared" si="9"/>
        <v>2.0979999999999999</v>
      </c>
      <c r="AA19" s="27">
        <f t="shared" si="10"/>
        <v>0.92176312649164682</v>
      </c>
      <c r="AC19" s="3" t="s">
        <v>42</v>
      </c>
      <c r="AD19">
        <f t="shared" si="11"/>
        <v>17.899999999999999</v>
      </c>
      <c r="AE19" s="12">
        <f t="shared" si="12"/>
        <v>9.8099999999999987</v>
      </c>
      <c r="AF19" s="19">
        <f t="shared" si="13"/>
        <v>12.899999999999999</v>
      </c>
      <c r="AG19" s="27">
        <f t="shared" si="14"/>
        <v>0.41665912996291954</v>
      </c>
      <c r="AH19" s="28"/>
      <c r="AU19" t="s">
        <v>85</v>
      </c>
    </row>
    <row r="20" spans="1:63" x14ac:dyDescent="0.35">
      <c r="A20">
        <v>19</v>
      </c>
      <c r="B20" t="s">
        <v>19</v>
      </c>
      <c r="C20" t="s">
        <v>6</v>
      </c>
      <c r="D20" t="s">
        <v>7</v>
      </c>
      <c r="E20" t="s">
        <v>8</v>
      </c>
      <c r="F20">
        <v>2016</v>
      </c>
      <c r="G20">
        <v>1.262</v>
      </c>
      <c r="H20">
        <v>2.6829999999999998</v>
      </c>
      <c r="I20">
        <v>0.48</v>
      </c>
      <c r="J20">
        <v>4.5119999999999996</v>
      </c>
      <c r="K20">
        <v>-0.14299999999999999</v>
      </c>
      <c r="L20">
        <v>2.0859999999999999</v>
      </c>
      <c r="M20" s="13">
        <f t="shared" si="0"/>
        <v>-4.9362962962962964</v>
      </c>
      <c r="N20" s="19">
        <f t="shared" si="1"/>
        <v>1.7879999999999998</v>
      </c>
      <c r="O20" s="27">
        <f t="shared" si="2"/>
        <v>0.94847559218488853</v>
      </c>
      <c r="W20" s="3" t="s">
        <v>49</v>
      </c>
      <c r="X20">
        <f t="shared" si="7"/>
        <v>1.472</v>
      </c>
      <c r="Y20" s="12">
        <f t="shared" si="8"/>
        <v>-3.9059655172413792</v>
      </c>
      <c r="Z20" s="19">
        <f t="shared" si="9"/>
        <v>1.1739999999999999</v>
      </c>
      <c r="AA20" s="27">
        <f t="shared" si="10"/>
        <v>0.95622016706443913</v>
      </c>
      <c r="AC20" s="3" t="s">
        <v>43</v>
      </c>
      <c r="AD20">
        <f t="shared" si="11"/>
        <v>-1.5660000000000001</v>
      </c>
      <c r="AE20" s="12">
        <f t="shared" si="12"/>
        <v>-9.6560000000000006</v>
      </c>
      <c r="AF20" s="19">
        <f t="shared" si="13"/>
        <v>1.5660000000000001</v>
      </c>
      <c r="AG20" s="27">
        <f t="shared" si="14"/>
        <v>0.92918513159084748</v>
      </c>
      <c r="AH20" s="28"/>
    </row>
    <row r="21" spans="1:63" x14ac:dyDescent="0.35">
      <c r="A21">
        <v>20</v>
      </c>
      <c r="B21" s="3" t="s">
        <v>94</v>
      </c>
      <c r="C21" t="s">
        <v>6</v>
      </c>
      <c r="D21" t="s">
        <v>7</v>
      </c>
      <c r="E21" t="s">
        <v>8</v>
      </c>
      <c r="F21">
        <v>2016</v>
      </c>
      <c r="G21">
        <v>4.7960000000000003</v>
      </c>
      <c r="H21">
        <v>4.6449999999999996</v>
      </c>
      <c r="I21">
        <v>5.2409999999999997</v>
      </c>
      <c r="J21">
        <v>6.2619999999999996</v>
      </c>
      <c r="K21">
        <v>6.8079999999999998</v>
      </c>
      <c r="L21">
        <v>7.2249999999999996</v>
      </c>
      <c r="M21" s="13">
        <f t="shared" si="0"/>
        <v>0.20270370370370383</v>
      </c>
      <c r="N21" s="19">
        <f t="shared" si="1"/>
        <v>6.9269999999999996</v>
      </c>
      <c r="O21" s="27">
        <f t="shared" si="2"/>
        <v>0.80038614489078441</v>
      </c>
      <c r="W21" s="3" t="s">
        <v>50</v>
      </c>
      <c r="X21">
        <f t="shared" si="7"/>
        <v>1.6</v>
      </c>
      <c r="Y21" s="12">
        <f t="shared" si="8"/>
        <v>-3.7779655172413791</v>
      </c>
      <c r="Z21" s="19">
        <f t="shared" si="9"/>
        <v>1.302</v>
      </c>
      <c r="AA21" s="27">
        <f t="shared" si="10"/>
        <v>0.95144689737470167</v>
      </c>
      <c r="AC21" s="3" t="s">
        <v>53</v>
      </c>
      <c r="AD21">
        <f t="shared" si="11"/>
        <v>3.7269999999999999</v>
      </c>
      <c r="AE21" s="12">
        <f t="shared" si="12"/>
        <v>-4.3629999999999995</v>
      </c>
      <c r="AF21" s="19">
        <f t="shared" si="13"/>
        <v>0</v>
      </c>
      <c r="AG21" s="27">
        <f t="shared" si="14"/>
        <v>1</v>
      </c>
      <c r="AH21" s="28"/>
    </row>
    <row r="22" spans="1:63" x14ac:dyDescent="0.35">
      <c r="A22">
        <v>21</v>
      </c>
      <c r="B22" t="s">
        <v>20</v>
      </c>
      <c r="C22" t="s">
        <v>6</v>
      </c>
      <c r="D22" t="s">
        <v>7</v>
      </c>
      <c r="E22" t="s">
        <v>8</v>
      </c>
      <c r="F22">
        <v>2016</v>
      </c>
      <c r="G22">
        <v>7.6760000000000002</v>
      </c>
      <c r="H22">
        <v>7.0720000000000001</v>
      </c>
      <c r="I22">
        <v>11.666</v>
      </c>
      <c r="J22">
        <v>15.486000000000001</v>
      </c>
      <c r="K22">
        <v>17.152999999999999</v>
      </c>
      <c r="L22">
        <v>17.454999999999998</v>
      </c>
      <c r="M22" s="13">
        <f t="shared" si="0"/>
        <v>10.432703703703702</v>
      </c>
      <c r="N22" s="19">
        <f t="shared" si="1"/>
        <v>17.157</v>
      </c>
      <c r="O22" s="27">
        <f t="shared" si="2"/>
        <v>0.50559045588150542</v>
      </c>
      <c r="W22" s="3" t="s">
        <v>32</v>
      </c>
      <c r="X22">
        <f t="shared" si="7"/>
        <v>0.29799999999999999</v>
      </c>
      <c r="Y22" s="12">
        <f t="shared" si="8"/>
        <v>-5.0799655172413791</v>
      </c>
      <c r="Z22" s="19">
        <f t="shared" si="9"/>
        <v>0</v>
      </c>
      <c r="AA22" s="27">
        <f t="shared" si="10"/>
        <v>1</v>
      </c>
      <c r="AC22" s="3" t="s">
        <v>51</v>
      </c>
      <c r="AD22">
        <f t="shared" si="11"/>
        <v>-3.6</v>
      </c>
      <c r="AE22" s="12">
        <f t="shared" si="12"/>
        <v>-11.69</v>
      </c>
      <c r="AF22" s="19">
        <f t="shared" si="13"/>
        <v>3.6</v>
      </c>
      <c r="AG22" s="27">
        <f t="shared" si="14"/>
        <v>0.83720719905941943</v>
      </c>
      <c r="AH22" s="28"/>
    </row>
    <row r="23" spans="1:63" x14ac:dyDescent="0.35">
      <c r="A23">
        <v>22</v>
      </c>
      <c r="B23" t="s">
        <v>21</v>
      </c>
      <c r="C23" t="s">
        <v>6</v>
      </c>
      <c r="D23" t="s">
        <v>7</v>
      </c>
      <c r="E23" t="s">
        <v>8</v>
      </c>
      <c r="F23">
        <v>2016</v>
      </c>
      <c r="G23">
        <v>21.350999999999999</v>
      </c>
      <c r="H23">
        <v>15.227</v>
      </c>
      <c r="I23">
        <v>11.887</v>
      </c>
      <c r="J23">
        <v>9.7119999999999997</v>
      </c>
      <c r="K23">
        <v>8.1509999999999998</v>
      </c>
      <c r="L23">
        <v>8.1739999999999995</v>
      </c>
      <c r="M23" s="13">
        <f t="shared" si="0"/>
        <v>1.1517037037037037</v>
      </c>
      <c r="N23" s="19">
        <f t="shared" si="1"/>
        <v>7.8759999999999994</v>
      </c>
      <c r="O23" s="27">
        <f t="shared" si="2"/>
        <v>0.77303901792403895</v>
      </c>
      <c r="W23" s="3" t="s">
        <v>33</v>
      </c>
      <c r="X23">
        <f t="shared" si="7"/>
        <v>15.696</v>
      </c>
      <c r="Y23" s="12">
        <f t="shared" si="8"/>
        <v>10.31803448275862</v>
      </c>
      <c r="Z23" s="19">
        <f t="shared" si="9"/>
        <v>15.398</v>
      </c>
      <c r="AA23" s="27">
        <f t="shared" si="10"/>
        <v>0.42579057279236288</v>
      </c>
    </row>
    <row r="24" spans="1:63" x14ac:dyDescent="0.35">
      <c r="A24">
        <v>23</v>
      </c>
      <c r="B24" t="s">
        <v>22</v>
      </c>
      <c r="C24" t="s">
        <v>6</v>
      </c>
      <c r="D24" t="s">
        <v>7</v>
      </c>
      <c r="E24" t="s">
        <v>8</v>
      </c>
      <c r="F24">
        <v>2016</v>
      </c>
      <c r="G24">
        <v>5.0549999999999997</v>
      </c>
      <c r="H24">
        <v>2.0609999999999999</v>
      </c>
      <c r="I24">
        <v>0.77900000000000003</v>
      </c>
      <c r="J24">
        <v>-1.032</v>
      </c>
      <c r="K24">
        <v>1.4810000000000001</v>
      </c>
      <c r="L24">
        <v>1.498</v>
      </c>
      <c r="M24" s="13">
        <f t="shared" si="0"/>
        <v>-5.5242962962962956</v>
      </c>
      <c r="N24" s="19">
        <f t="shared" si="1"/>
        <v>1.2</v>
      </c>
      <c r="O24" s="27">
        <f t="shared" si="2"/>
        <v>0.96541986052677076</v>
      </c>
      <c r="W24" s="3" t="s">
        <v>92</v>
      </c>
      <c r="X24">
        <f t="shared" si="7"/>
        <v>5.4329999999999998</v>
      </c>
      <c r="Y24" s="12">
        <f t="shared" si="8"/>
        <v>5.5034482758620662E-2</v>
      </c>
      <c r="Z24" s="19">
        <f t="shared" si="9"/>
        <v>5.1349999999999998</v>
      </c>
      <c r="AA24" s="27">
        <f t="shared" si="10"/>
        <v>0.80850984486873512</v>
      </c>
      <c r="AC24" s="3" t="s">
        <v>82</v>
      </c>
      <c r="AD24" t="s">
        <v>80</v>
      </c>
    </row>
    <row r="25" spans="1:63" x14ac:dyDescent="0.35">
      <c r="A25">
        <v>24</v>
      </c>
      <c r="B25" t="s">
        <v>23</v>
      </c>
      <c r="C25" t="s">
        <v>6</v>
      </c>
      <c r="D25" t="s">
        <v>7</v>
      </c>
      <c r="E25" t="s">
        <v>8</v>
      </c>
      <c r="F25">
        <v>2016</v>
      </c>
      <c r="G25">
        <v>14.022</v>
      </c>
      <c r="H25">
        <v>9.3780000000000001</v>
      </c>
      <c r="I25">
        <v>5.7169999999999996</v>
      </c>
      <c r="J25">
        <v>6.8780000000000001</v>
      </c>
      <c r="K25">
        <v>6.5819999999999999</v>
      </c>
      <c r="L25">
        <v>6.3179999999999996</v>
      </c>
      <c r="M25" s="13">
        <f t="shared" si="0"/>
        <v>-0.7042962962962962</v>
      </c>
      <c r="N25" s="19">
        <f t="shared" si="1"/>
        <v>6.02</v>
      </c>
      <c r="O25" s="27">
        <f t="shared" si="2"/>
        <v>0.82652296697596683</v>
      </c>
      <c r="W25" s="3" t="s">
        <v>35</v>
      </c>
      <c r="X25">
        <f t="shared" si="7"/>
        <v>0.85099999999999998</v>
      </c>
      <c r="Y25" s="12">
        <f t="shared" si="8"/>
        <v>-4.5269655172413792</v>
      </c>
      <c r="Z25" s="19">
        <f t="shared" si="9"/>
        <v>0.55299999999999994</v>
      </c>
      <c r="AA25" s="27">
        <f t="shared" si="10"/>
        <v>0.97937798329355608</v>
      </c>
    </row>
    <row r="26" spans="1:63" x14ac:dyDescent="0.35">
      <c r="A26">
        <v>25</v>
      </c>
      <c r="B26" t="s">
        <v>24</v>
      </c>
      <c r="C26" t="s">
        <v>6</v>
      </c>
      <c r="D26" t="s">
        <v>7</v>
      </c>
      <c r="E26" t="s">
        <v>8</v>
      </c>
      <c r="F26">
        <v>2016</v>
      </c>
      <c r="G26">
        <v>6.0049999999999999</v>
      </c>
      <c r="H26">
        <v>5.4669999999999996</v>
      </c>
      <c r="I26">
        <v>5</v>
      </c>
      <c r="J26">
        <v>4.5650000000000004</v>
      </c>
      <c r="K26">
        <v>4.3</v>
      </c>
      <c r="L26">
        <v>6.3550000000000004</v>
      </c>
      <c r="M26" s="13">
        <f t="shared" si="0"/>
        <v>-0.66729629629629539</v>
      </c>
      <c r="N26" s="19">
        <f t="shared" si="1"/>
        <v>6.0570000000000004</v>
      </c>
      <c r="O26" s="27">
        <f t="shared" si="2"/>
        <v>0.82545674600887553</v>
      </c>
      <c r="W26" s="3" t="s">
        <v>70</v>
      </c>
      <c r="X26">
        <f t="shared" si="7"/>
        <v>11.542</v>
      </c>
      <c r="Y26" s="12">
        <f t="shared" si="8"/>
        <v>6.1640344827586206</v>
      </c>
      <c r="Z26" s="19">
        <f t="shared" si="9"/>
        <v>11.244</v>
      </c>
      <c r="AA26" s="27">
        <f t="shared" si="10"/>
        <v>0.58069809069212419</v>
      </c>
    </row>
    <row r="27" spans="1:63" x14ac:dyDescent="0.35">
      <c r="A27">
        <v>26</v>
      </c>
      <c r="B27" t="s">
        <v>25</v>
      </c>
      <c r="C27" t="s">
        <v>6</v>
      </c>
      <c r="D27" t="s">
        <v>7</v>
      </c>
      <c r="E27" t="s">
        <v>8</v>
      </c>
      <c r="F27">
        <v>2016</v>
      </c>
      <c r="G27">
        <v>8.4870000000000001</v>
      </c>
      <c r="H27">
        <v>6.8319999999999999</v>
      </c>
      <c r="I27">
        <v>7.5780000000000003</v>
      </c>
      <c r="J27">
        <v>9.8580000000000005</v>
      </c>
      <c r="K27">
        <v>7.742</v>
      </c>
      <c r="L27">
        <v>8.8439999999999994</v>
      </c>
      <c r="M27" s="13">
        <f t="shared" si="0"/>
        <v>1.8217037037037036</v>
      </c>
      <c r="N27" s="19">
        <f t="shared" si="1"/>
        <v>8.5459999999999994</v>
      </c>
      <c r="O27" s="27">
        <f t="shared" si="2"/>
        <v>0.75373177338481934</v>
      </c>
      <c r="W27" s="3" t="s">
        <v>51</v>
      </c>
      <c r="X27">
        <f t="shared" si="7"/>
        <v>-3.6</v>
      </c>
      <c r="Y27" s="12">
        <f t="shared" si="8"/>
        <v>-8.9779655172413797</v>
      </c>
      <c r="Z27" s="19">
        <f t="shared" si="9"/>
        <v>3.8980000000000001</v>
      </c>
      <c r="AA27" s="27">
        <f t="shared" si="10"/>
        <v>0.8546390214797136</v>
      </c>
    </row>
    <row r="28" spans="1:63" x14ac:dyDescent="0.35">
      <c r="A28">
        <v>27</v>
      </c>
      <c r="B28" t="s">
        <v>48</v>
      </c>
      <c r="C28" t="s">
        <v>6</v>
      </c>
      <c r="D28" t="s">
        <v>7</v>
      </c>
      <c r="E28" t="s">
        <v>8</v>
      </c>
      <c r="F28">
        <v>2016</v>
      </c>
      <c r="G28">
        <v>15.901999999999999</v>
      </c>
      <c r="H28">
        <v>6.0720000000000001</v>
      </c>
      <c r="I28">
        <v>2.5939999999999999</v>
      </c>
      <c r="J28">
        <v>2.4329999999999998</v>
      </c>
      <c r="K28">
        <v>9.8390000000000004</v>
      </c>
      <c r="L28">
        <v>27.114000000000001</v>
      </c>
      <c r="M28" s="13">
        <f t="shared" si="0"/>
        <v>20.091703703703704</v>
      </c>
      <c r="N28" s="19">
        <f t="shared" si="1"/>
        <v>26.816000000000003</v>
      </c>
      <c r="O28" s="27">
        <f t="shared" si="2"/>
        <v>0.22724914990490452</v>
      </c>
      <c r="W28" s="3" t="s">
        <v>52</v>
      </c>
      <c r="X28">
        <f t="shared" si="7"/>
        <v>17.75</v>
      </c>
      <c r="Y28" s="12">
        <f t="shared" si="8"/>
        <v>12.372034482758622</v>
      </c>
      <c r="Z28" s="19">
        <f t="shared" si="9"/>
        <v>17.452000000000002</v>
      </c>
      <c r="AA28" s="27">
        <f t="shared" si="10"/>
        <v>0.34919451073985674</v>
      </c>
    </row>
    <row r="29" spans="1:63" x14ac:dyDescent="0.35">
      <c r="A29">
        <v>28</v>
      </c>
      <c r="B29" t="s">
        <v>26</v>
      </c>
      <c r="C29" t="s">
        <v>6</v>
      </c>
      <c r="D29" t="s">
        <v>7</v>
      </c>
      <c r="E29" t="s">
        <v>8</v>
      </c>
      <c r="F29">
        <v>2016</v>
      </c>
      <c r="G29">
        <v>9.4830000000000005</v>
      </c>
      <c r="H29">
        <v>5.7140000000000004</v>
      </c>
      <c r="I29">
        <v>5.8259999999999996</v>
      </c>
      <c r="J29">
        <v>6.08</v>
      </c>
      <c r="K29">
        <v>7.4039999999999999</v>
      </c>
      <c r="L29">
        <v>6.66</v>
      </c>
      <c r="M29" s="13">
        <f t="shared" si="0"/>
        <v>-0.36229629629629567</v>
      </c>
      <c r="N29" s="19">
        <f t="shared" si="1"/>
        <v>6.3620000000000001</v>
      </c>
      <c r="O29" s="27">
        <f t="shared" si="2"/>
        <v>0.81666762722609643</v>
      </c>
      <c r="W29" s="3" t="s">
        <v>40</v>
      </c>
      <c r="X29">
        <f t="shared" si="7"/>
        <v>0.85699999999999998</v>
      </c>
      <c r="Y29" s="12">
        <f t="shared" si="8"/>
        <v>-4.520965517241379</v>
      </c>
      <c r="Z29" s="19">
        <f t="shared" si="9"/>
        <v>0.55899999999999994</v>
      </c>
      <c r="AA29" s="27">
        <f t="shared" si="10"/>
        <v>0.97915423627684961</v>
      </c>
    </row>
    <row r="30" spans="1:63" x14ac:dyDescent="0.35">
      <c r="A30">
        <v>29</v>
      </c>
      <c r="B30" t="s">
        <v>27</v>
      </c>
      <c r="C30" t="s">
        <v>6</v>
      </c>
      <c r="D30" t="s">
        <v>7</v>
      </c>
      <c r="E30" t="s">
        <v>8</v>
      </c>
      <c r="F30">
        <v>2016</v>
      </c>
      <c r="G30">
        <v>7.6210000000000004</v>
      </c>
      <c r="H30">
        <v>21.295999999999999</v>
      </c>
      <c r="I30">
        <v>28.279</v>
      </c>
      <c r="J30">
        <v>23.774999999999999</v>
      </c>
      <c r="K30">
        <v>21.858000000000001</v>
      </c>
      <c r="L30">
        <v>21.727</v>
      </c>
      <c r="M30" s="13">
        <f t="shared" si="0"/>
        <v>14.704703703703704</v>
      </c>
      <c r="N30" s="19">
        <f t="shared" si="1"/>
        <v>21.429000000000002</v>
      </c>
      <c r="O30" s="27">
        <f t="shared" si="2"/>
        <v>0.38248515935680927</v>
      </c>
      <c r="W30" s="3" t="s">
        <v>53</v>
      </c>
      <c r="X30">
        <f t="shared" si="7"/>
        <v>3.7269999999999999</v>
      </c>
      <c r="Y30" s="12">
        <f t="shared" si="8"/>
        <v>-1.6509655172413793</v>
      </c>
      <c r="Z30" s="19">
        <f t="shared" si="9"/>
        <v>3.4289999999999998</v>
      </c>
      <c r="AA30" s="27">
        <f t="shared" si="10"/>
        <v>0.87212857995226734</v>
      </c>
    </row>
    <row r="31" spans="1:63" x14ac:dyDescent="0.35">
      <c r="A31">
        <v>30</v>
      </c>
      <c r="B31" t="s">
        <v>28</v>
      </c>
      <c r="C31" t="s">
        <v>6</v>
      </c>
      <c r="D31" t="s">
        <v>7</v>
      </c>
      <c r="E31" t="s">
        <v>8</v>
      </c>
      <c r="F31">
        <v>2016</v>
      </c>
      <c r="G31">
        <v>3.0510000000000002</v>
      </c>
      <c r="H31">
        <v>5.32</v>
      </c>
      <c r="I31">
        <v>-0.60099999999999998</v>
      </c>
      <c r="J31">
        <v>0.88800000000000001</v>
      </c>
      <c r="K31">
        <v>1.4419999999999999</v>
      </c>
      <c r="L31">
        <v>-1.8</v>
      </c>
      <c r="M31" s="13">
        <f t="shared" si="0"/>
        <v>-8.8222962962962956</v>
      </c>
      <c r="N31" s="19">
        <f t="shared" si="1"/>
        <v>2.0979999999999999</v>
      </c>
      <c r="O31" s="27">
        <f t="shared" si="2"/>
        <v>0.93954238948763757</v>
      </c>
    </row>
    <row r="32" spans="1:63" x14ac:dyDescent="0.35">
      <c r="A32">
        <v>31</v>
      </c>
      <c r="B32" t="s">
        <v>49</v>
      </c>
      <c r="C32" t="s">
        <v>6</v>
      </c>
      <c r="D32" t="s">
        <v>7</v>
      </c>
      <c r="E32" t="s">
        <v>8</v>
      </c>
      <c r="F32">
        <v>2014</v>
      </c>
      <c r="G32">
        <v>5.6859999999999999</v>
      </c>
      <c r="H32">
        <v>4.9020000000000001</v>
      </c>
      <c r="I32">
        <v>4.1310000000000002</v>
      </c>
      <c r="J32">
        <v>3.7719999999999998</v>
      </c>
      <c r="K32">
        <v>0.48599999999999999</v>
      </c>
      <c r="L32">
        <v>1.472</v>
      </c>
      <c r="M32" s="13">
        <f t="shared" si="0"/>
        <v>-5.5502962962962954</v>
      </c>
      <c r="N32" s="19">
        <f t="shared" si="1"/>
        <v>1.1739999999999999</v>
      </c>
      <c r="O32" s="27">
        <f t="shared" si="2"/>
        <v>0.96616909688202413</v>
      </c>
      <c r="W32" s="3" t="s">
        <v>79</v>
      </c>
      <c r="X32">
        <f>_xlfn.MINIFS(X2:X30,X2:X30,"&gt;0")</f>
        <v>0.29799999999999999</v>
      </c>
    </row>
    <row r="33" spans="1:15" x14ac:dyDescent="0.35">
      <c r="A33">
        <v>32</v>
      </c>
      <c r="B33" t="s">
        <v>29</v>
      </c>
      <c r="C33" t="s">
        <v>6</v>
      </c>
      <c r="D33" t="s">
        <v>7</v>
      </c>
      <c r="E33" t="s">
        <v>8</v>
      </c>
      <c r="F33">
        <v>2016</v>
      </c>
      <c r="G33">
        <v>6.5259999999999998</v>
      </c>
      <c r="H33">
        <v>3.8519999999999999</v>
      </c>
      <c r="I33">
        <v>3.5449999999999999</v>
      </c>
      <c r="J33">
        <v>3.218</v>
      </c>
      <c r="K33">
        <v>1.2849999999999999</v>
      </c>
      <c r="L33">
        <v>0.97799999999999998</v>
      </c>
      <c r="M33" s="13">
        <f t="shared" si="0"/>
        <v>-6.0442962962962961</v>
      </c>
      <c r="N33" s="19">
        <f t="shared" si="1"/>
        <v>0.67999999999999994</v>
      </c>
      <c r="O33" s="27">
        <f t="shared" si="2"/>
        <v>0.9804045876318368</v>
      </c>
    </row>
    <row r="34" spans="1:15" x14ac:dyDescent="0.35">
      <c r="A34">
        <v>33</v>
      </c>
      <c r="B34" t="s">
        <v>50</v>
      </c>
      <c r="C34" t="s">
        <v>6</v>
      </c>
      <c r="D34" t="s">
        <v>7</v>
      </c>
      <c r="E34" t="s">
        <v>8</v>
      </c>
      <c r="F34">
        <v>2016</v>
      </c>
      <c r="G34">
        <v>0.90700000000000003</v>
      </c>
      <c r="H34">
        <v>1.2869999999999999</v>
      </c>
      <c r="I34">
        <v>1.881</v>
      </c>
      <c r="J34">
        <v>0.443</v>
      </c>
      <c r="K34">
        <v>1.5449999999999999</v>
      </c>
      <c r="L34">
        <v>1.6</v>
      </c>
      <c r="M34" s="13">
        <f t="shared" si="0"/>
        <v>-5.4222962962962953</v>
      </c>
      <c r="N34" s="19">
        <f t="shared" si="1"/>
        <v>1.302</v>
      </c>
      <c r="O34" s="27">
        <f t="shared" si="2"/>
        <v>0.96248054867154631</v>
      </c>
    </row>
    <row r="35" spans="1:15" x14ac:dyDescent="0.35">
      <c r="A35">
        <v>34</v>
      </c>
      <c r="B35" t="s">
        <v>30</v>
      </c>
      <c r="C35" t="s">
        <v>6</v>
      </c>
      <c r="D35" t="s">
        <v>7</v>
      </c>
      <c r="E35" t="s">
        <v>8</v>
      </c>
      <c r="F35">
        <v>2016</v>
      </c>
      <c r="G35">
        <v>10.351000000000001</v>
      </c>
      <c r="H35">
        <v>2.0910000000000002</v>
      </c>
      <c r="I35">
        <v>4.2080000000000002</v>
      </c>
      <c r="J35">
        <v>2.2869999999999999</v>
      </c>
      <c r="K35">
        <v>2.3919999999999999</v>
      </c>
      <c r="L35">
        <v>19.241</v>
      </c>
      <c r="M35" s="13">
        <f t="shared" si="0"/>
        <v>12.218703703703703</v>
      </c>
      <c r="N35" s="19">
        <f t="shared" si="1"/>
        <v>18.943000000000001</v>
      </c>
      <c r="O35" s="27">
        <f t="shared" si="2"/>
        <v>0.45412368163218253</v>
      </c>
    </row>
    <row r="36" spans="1:15" x14ac:dyDescent="0.35">
      <c r="A36">
        <v>35</v>
      </c>
      <c r="B36" t="s">
        <v>31</v>
      </c>
      <c r="C36" t="s">
        <v>6</v>
      </c>
      <c r="D36" t="s">
        <v>7</v>
      </c>
      <c r="E36" t="s">
        <v>8</v>
      </c>
      <c r="F36">
        <v>2016</v>
      </c>
      <c r="G36">
        <v>5.0060000000000002</v>
      </c>
      <c r="H36">
        <v>6.7220000000000004</v>
      </c>
      <c r="I36">
        <v>5.601</v>
      </c>
      <c r="J36">
        <v>5.3479999999999999</v>
      </c>
      <c r="K36">
        <v>3.3959999999999999</v>
      </c>
      <c r="L36">
        <v>6.7270000000000003</v>
      </c>
      <c r="M36" s="13">
        <f t="shared" si="0"/>
        <v>-0.2952962962962955</v>
      </c>
      <c r="N36" s="19">
        <f t="shared" si="1"/>
        <v>6.4290000000000003</v>
      </c>
      <c r="O36" s="27">
        <f t="shared" si="2"/>
        <v>0.81473690277217448</v>
      </c>
    </row>
    <row r="37" spans="1:15" x14ac:dyDescent="0.35">
      <c r="A37">
        <v>36</v>
      </c>
      <c r="B37" t="s">
        <v>32</v>
      </c>
      <c r="C37" t="s">
        <v>6</v>
      </c>
      <c r="D37" t="s">
        <v>7</v>
      </c>
      <c r="E37" t="s">
        <v>8</v>
      </c>
      <c r="F37">
        <v>2016</v>
      </c>
      <c r="G37">
        <v>2.944</v>
      </c>
      <c r="H37">
        <v>0.46500000000000002</v>
      </c>
      <c r="I37">
        <v>2.2919999999999998</v>
      </c>
      <c r="J37">
        <v>-0.93700000000000006</v>
      </c>
      <c r="K37">
        <v>1.006</v>
      </c>
      <c r="L37">
        <v>0.29799999999999999</v>
      </c>
      <c r="M37" s="13">
        <f t="shared" si="0"/>
        <v>-6.7242962962962958</v>
      </c>
      <c r="N37" s="19">
        <f t="shared" si="1"/>
        <v>0</v>
      </c>
      <c r="O37" s="27">
        <f t="shared" si="2"/>
        <v>1</v>
      </c>
    </row>
    <row r="38" spans="1:15" x14ac:dyDescent="0.35">
      <c r="A38">
        <v>37</v>
      </c>
      <c r="B38" t="s">
        <v>33</v>
      </c>
      <c r="C38" t="s">
        <v>6</v>
      </c>
      <c r="D38" t="s">
        <v>7</v>
      </c>
      <c r="E38" t="s">
        <v>8</v>
      </c>
      <c r="F38">
        <v>2016</v>
      </c>
      <c r="G38">
        <v>10.824999999999999</v>
      </c>
      <c r="H38">
        <v>12.225</v>
      </c>
      <c r="I38">
        <v>8.4949999999999992</v>
      </c>
      <c r="J38">
        <v>8.048</v>
      </c>
      <c r="K38">
        <v>9.01</v>
      </c>
      <c r="L38">
        <v>15.696</v>
      </c>
      <c r="M38" s="13">
        <f t="shared" si="0"/>
        <v>8.6737037037037048</v>
      </c>
      <c r="N38" s="19">
        <f t="shared" si="1"/>
        <v>15.398</v>
      </c>
      <c r="O38" s="27">
        <f t="shared" si="2"/>
        <v>0.55627917699268048</v>
      </c>
    </row>
    <row r="39" spans="1:15" x14ac:dyDescent="0.35">
      <c r="A39">
        <v>38</v>
      </c>
      <c r="B39" t="s">
        <v>91</v>
      </c>
      <c r="C39" t="s">
        <v>6</v>
      </c>
      <c r="D39" t="s">
        <v>7</v>
      </c>
      <c r="E39" t="s">
        <v>8</v>
      </c>
      <c r="F39">
        <v>2016</v>
      </c>
      <c r="G39">
        <v>1.76</v>
      </c>
      <c r="H39">
        <v>5.01</v>
      </c>
      <c r="I39">
        <v>4.6319999999999997</v>
      </c>
      <c r="J39">
        <v>0.91200000000000003</v>
      </c>
      <c r="K39">
        <v>2.742</v>
      </c>
      <c r="L39">
        <v>3.5819999999999999</v>
      </c>
      <c r="M39" s="13">
        <f t="shared" si="0"/>
        <v>-3.440296296296296</v>
      </c>
      <c r="N39" s="19">
        <f t="shared" si="1"/>
        <v>3.2839999999999998</v>
      </c>
      <c r="O39" s="27">
        <f t="shared" si="2"/>
        <v>0.90536568497492942</v>
      </c>
    </row>
    <row r="40" spans="1:15" x14ac:dyDescent="0.35">
      <c r="A40">
        <v>39</v>
      </c>
      <c r="B40" t="s">
        <v>34</v>
      </c>
      <c r="C40" t="s">
        <v>6</v>
      </c>
      <c r="D40" t="s">
        <v>7</v>
      </c>
      <c r="E40" t="s">
        <v>8</v>
      </c>
      <c r="F40">
        <v>2016</v>
      </c>
      <c r="G40">
        <v>5.6680000000000001</v>
      </c>
      <c r="H40">
        <v>6.2859999999999996</v>
      </c>
      <c r="I40">
        <v>4.2229999999999999</v>
      </c>
      <c r="J40">
        <v>1.784</v>
      </c>
      <c r="K40">
        <v>2.5070000000000001</v>
      </c>
      <c r="L40">
        <v>5.7229999999999999</v>
      </c>
      <c r="M40" s="13">
        <f t="shared" si="0"/>
        <v>-1.2992962962962959</v>
      </c>
      <c r="N40" s="19">
        <f t="shared" si="1"/>
        <v>5.4249999999999998</v>
      </c>
      <c r="O40" s="27">
        <f t="shared" si="2"/>
        <v>0.84366895279810961</v>
      </c>
    </row>
    <row r="41" spans="1:15" x14ac:dyDescent="0.35">
      <c r="A41">
        <v>40</v>
      </c>
      <c r="B41" s="3" t="s">
        <v>92</v>
      </c>
      <c r="C41" t="s">
        <v>6</v>
      </c>
      <c r="D41" t="s">
        <v>7</v>
      </c>
      <c r="E41" t="s">
        <v>8</v>
      </c>
      <c r="F41">
        <v>2016</v>
      </c>
      <c r="G41">
        <v>14.321</v>
      </c>
      <c r="H41">
        <v>10.638</v>
      </c>
      <c r="I41">
        <v>8.1059999999999999</v>
      </c>
      <c r="J41">
        <v>6.9880000000000004</v>
      </c>
      <c r="K41">
        <v>5.2560000000000002</v>
      </c>
      <c r="L41">
        <v>5.4329999999999998</v>
      </c>
      <c r="M41" s="13">
        <f t="shared" si="0"/>
        <v>-1.589296296296296</v>
      </c>
      <c r="N41" s="19">
        <f t="shared" si="1"/>
        <v>5.1349999999999998</v>
      </c>
      <c r="O41" s="27">
        <f t="shared" si="2"/>
        <v>0.85202581983747327</v>
      </c>
    </row>
    <row r="42" spans="1:15" x14ac:dyDescent="0.35">
      <c r="A42">
        <v>41</v>
      </c>
      <c r="B42" t="s">
        <v>35</v>
      </c>
      <c r="C42" t="s">
        <v>6</v>
      </c>
      <c r="D42" t="s">
        <v>7</v>
      </c>
      <c r="E42" t="s">
        <v>8</v>
      </c>
      <c r="F42">
        <v>2016</v>
      </c>
      <c r="G42">
        <v>3.403</v>
      </c>
      <c r="H42">
        <v>1.4179999999999999</v>
      </c>
      <c r="I42">
        <v>0.71</v>
      </c>
      <c r="J42">
        <v>-1.083</v>
      </c>
      <c r="K42">
        <v>0.129</v>
      </c>
      <c r="L42">
        <v>0.85099999999999998</v>
      </c>
      <c r="M42" s="13">
        <f t="shared" si="0"/>
        <v>-6.1712962962962958</v>
      </c>
      <c r="N42" s="19">
        <f t="shared" si="1"/>
        <v>0.55299999999999994</v>
      </c>
      <c r="O42" s="27">
        <f t="shared" si="2"/>
        <v>0.98406431905942016</v>
      </c>
    </row>
    <row r="43" spans="1:15" x14ac:dyDescent="0.35">
      <c r="A43">
        <v>42</v>
      </c>
      <c r="B43" t="s">
        <v>36</v>
      </c>
      <c r="C43" t="s">
        <v>6</v>
      </c>
      <c r="D43" t="s">
        <v>7</v>
      </c>
      <c r="E43" t="s">
        <v>8</v>
      </c>
      <c r="F43">
        <v>2016</v>
      </c>
      <c r="G43">
        <v>2.5590000000000002</v>
      </c>
      <c r="H43">
        <v>7.11</v>
      </c>
      <c r="I43">
        <v>4.3390000000000004</v>
      </c>
      <c r="J43">
        <v>1.3859999999999999</v>
      </c>
      <c r="K43">
        <v>4.0419999999999998</v>
      </c>
      <c r="L43">
        <v>-1.014</v>
      </c>
      <c r="M43" s="13">
        <f t="shared" si="0"/>
        <v>-8.036296296296296</v>
      </c>
      <c r="N43" s="19">
        <f t="shared" si="1"/>
        <v>1.3120000000000001</v>
      </c>
      <c r="O43" s="27">
        <f t="shared" si="2"/>
        <v>0.96219238084260272</v>
      </c>
    </row>
    <row r="44" spans="1:15" x14ac:dyDescent="0.35">
      <c r="A44">
        <v>43</v>
      </c>
      <c r="B44" s="3" t="s">
        <v>70</v>
      </c>
      <c r="C44" t="s">
        <v>6</v>
      </c>
      <c r="D44" t="s">
        <v>7</v>
      </c>
      <c r="E44" t="s">
        <v>8</v>
      </c>
      <c r="F44">
        <v>2016</v>
      </c>
      <c r="G44">
        <v>18.460999999999999</v>
      </c>
      <c r="H44">
        <v>13.811</v>
      </c>
      <c r="I44">
        <v>9.7989999999999995</v>
      </c>
      <c r="J44">
        <v>8.2870000000000008</v>
      </c>
      <c r="K44">
        <v>8.9689999999999994</v>
      </c>
      <c r="L44">
        <v>11.542</v>
      </c>
      <c r="M44" s="13">
        <f t="shared" si="0"/>
        <v>4.519703703703704</v>
      </c>
      <c r="N44" s="19">
        <f t="shared" si="1"/>
        <v>11.244</v>
      </c>
      <c r="O44" s="27">
        <f t="shared" si="2"/>
        <v>0.67598409313584229</v>
      </c>
    </row>
    <row r="45" spans="1:15" x14ac:dyDescent="0.35">
      <c r="A45">
        <v>44</v>
      </c>
      <c r="B45" t="s">
        <v>51</v>
      </c>
      <c r="C45" t="s">
        <v>6</v>
      </c>
      <c r="D45" t="s">
        <v>7</v>
      </c>
      <c r="L45" s="4">
        <v>-3.6</v>
      </c>
      <c r="M45" s="13">
        <f t="shared" si="0"/>
        <v>-10.622296296296296</v>
      </c>
      <c r="N45" s="19">
        <f t="shared" si="1"/>
        <v>3.8980000000000001</v>
      </c>
      <c r="O45" s="27">
        <f t="shared" si="2"/>
        <v>0.88767218027779382</v>
      </c>
    </row>
    <row r="46" spans="1:15" x14ac:dyDescent="0.35">
      <c r="A46">
        <v>45</v>
      </c>
      <c r="B46" t="s">
        <v>37</v>
      </c>
      <c r="C46" t="s">
        <v>6</v>
      </c>
      <c r="D46" t="s">
        <v>7</v>
      </c>
      <c r="E46" t="s">
        <v>8</v>
      </c>
      <c r="F46">
        <v>2016</v>
      </c>
      <c r="G46">
        <v>4.9850000000000003</v>
      </c>
      <c r="H46">
        <v>5.6239999999999997</v>
      </c>
      <c r="I46">
        <v>5.76</v>
      </c>
      <c r="J46">
        <v>6.09</v>
      </c>
      <c r="K46">
        <v>4.5750000000000002</v>
      </c>
      <c r="L46">
        <v>6.3410000000000002</v>
      </c>
      <c r="M46" s="13">
        <f t="shared" si="0"/>
        <v>-0.68129629629629562</v>
      </c>
      <c r="N46" s="19">
        <f t="shared" si="1"/>
        <v>6.0430000000000001</v>
      </c>
      <c r="O46" s="27">
        <f t="shared" si="2"/>
        <v>0.82586018096939662</v>
      </c>
    </row>
    <row r="47" spans="1:15" x14ac:dyDescent="0.35">
      <c r="A47">
        <v>46</v>
      </c>
      <c r="B47" t="s">
        <v>38</v>
      </c>
      <c r="C47" t="s">
        <v>6</v>
      </c>
      <c r="D47" t="s">
        <v>7</v>
      </c>
      <c r="E47" t="s">
        <v>8</v>
      </c>
      <c r="F47">
        <v>2016</v>
      </c>
      <c r="G47" t="s">
        <v>39</v>
      </c>
      <c r="H47">
        <v>45.078000000000003</v>
      </c>
      <c r="I47">
        <v>-3.9E-2</v>
      </c>
      <c r="J47">
        <v>1.6559999999999999</v>
      </c>
      <c r="K47">
        <v>52.813000000000002</v>
      </c>
      <c r="L47" s="29">
        <v>35</v>
      </c>
      <c r="M47" s="13">
        <f t="shared" si="0"/>
        <v>27.977703703703703</v>
      </c>
      <c r="N47" s="19">
        <f t="shared" si="1"/>
        <v>34.701999999999998</v>
      </c>
      <c r="O47" s="27">
        <f t="shared" si="2"/>
        <v>0</v>
      </c>
    </row>
    <row r="48" spans="1:15" x14ac:dyDescent="0.35">
      <c r="A48">
        <v>47</v>
      </c>
      <c r="B48" t="s">
        <v>52</v>
      </c>
      <c r="C48" t="s">
        <v>6</v>
      </c>
      <c r="D48" t="s">
        <v>7</v>
      </c>
      <c r="E48" t="s">
        <v>8</v>
      </c>
      <c r="F48">
        <v>2015</v>
      </c>
      <c r="G48">
        <v>18.265999999999998</v>
      </c>
      <c r="H48">
        <v>35.351999999999997</v>
      </c>
      <c r="I48">
        <v>36.521999999999998</v>
      </c>
      <c r="J48">
        <v>36.906999999999996</v>
      </c>
      <c r="K48">
        <v>16.91</v>
      </c>
      <c r="L48">
        <v>17.75</v>
      </c>
      <c r="M48" s="13">
        <f t="shared" si="0"/>
        <v>10.727703703703703</v>
      </c>
      <c r="N48" s="19">
        <f t="shared" si="1"/>
        <v>17.452000000000002</v>
      </c>
      <c r="O48" s="27">
        <f t="shared" si="2"/>
        <v>0.49708950492766979</v>
      </c>
    </row>
    <row r="49" spans="1:15" x14ac:dyDescent="0.35">
      <c r="A49">
        <v>48</v>
      </c>
      <c r="B49" t="s">
        <v>95</v>
      </c>
      <c r="C49" t="s">
        <v>6</v>
      </c>
      <c r="D49" t="s">
        <v>7</v>
      </c>
      <c r="E49" t="s">
        <v>8</v>
      </c>
      <c r="F49">
        <v>2016</v>
      </c>
      <c r="G49">
        <v>6.1070000000000002</v>
      </c>
      <c r="H49">
        <v>8.94</v>
      </c>
      <c r="I49">
        <v>5.62</v>
      </c>
      <c r="J49">
        <v>5.6829999999999998</v>
      </c>
      <c r="K49">
        <v>4.96</v>
      </c>
      <c r="L49">
        <v>8.0329999999999995</v>
      </c>
      <c r="M49" s="13">
        <f t="shared" si="0"/>
        <v>1.0107037037037037</v>
      </c>
      <c r="N49" s="19">
        <f t="shared" si="1"/>
        <v>7.7349999999999994</v>
      </c>
      <c r="O49" s="27">
        <f t="shared" si="2"/>
        <v>0.7771021843121434</v>
      </c>
    </row>
    <row r="50" spans="1:15" x14ac:dyDescent="0.35">
      <c r="A50">
        <v>49</v>
      </c>
      <c r="B50" t="s">
        <v>40</v>
      </c>
      <c r="C50" t="s">
        <v>6</v>
      </c>
      <c r="D50" t="s">
        <v>7</v>
      </c>
      <c r="E50" t="s">
        <v>8</v>
      </c>
      <c r="F50">
        <v>2016</v>
      </c>
      <c r="G50">
        <v>3.5640000000000001</v>
      </c>
      <c r="H50">
        <v>2.577</v>
      </c>
      <c r="I50">
        <v>1.825</v>
      </c>
      <c r="J50">
        <v>0.191</v>
      </c>
      <c r="K50">
        <v>1.7849999999999999</v>
      </c>
      <c r="L50">
        <v>0.85699999999999998</v>
      </c>
      <c r="M50" s="13">
        <f t="shared" si="0"/>
        <v>-6.1652962962962956</v>
      </c>
      <c r="N50" s="19">
        <f t="shared" si="1"/>
        <v>0.55899999999999994</v>
      </c>
      <c r="O50" s="27">
        <f t="shared" si="2"/>
        <v>0.98389141836205407</v>
      </c>
    </row>
    <row r="51" spans="1:15" x14ac:dyDescent="0.35">
      <c r="A51">
        <v>50</v>
      </c>
      <c r="B51" t="s">
        <v>53</v>
      </c>
      <c r="C51" t="s">
        <v>6</v>
      </c>
      <c r="D51" t="s">
        <v>7</v>
      </c>
      <c r="E51" t="s">
        <v>8</v>
      </c>
      <c r="F51">
        <v>2016</v>
      </c>
      <c r="G51">
        <v>3.548</v>
      </c>
      <c r="H51">
        <v>5.1390000000000002</v>
      </c>
      <c r="I51">
        <v>5.8049999999999997</v>
      </c>
      <c r="J51">
        <v>4.9240000000000004</v>
      </c>
      <c r="K51">
        <v>4.851</v>
      </c>
      <c r="L51">
        <v>3.7269999999999999</v>
      </c>
      <c r="M51" s="13">
        <f t="shared" si="0"/>
        <v>-3.2952962962962959</v>
      </c>
      <c r="N51" s="19">
        <f t="shared" si="1"/>
        <v>3.4289999999999998</v>
      </c>
      <c r="O51" s="27">
        <f t="shared" si="2"/>
        <v>0.90118725145524758</v>
      </c>
    </row>
    <row r="52" spans="1:15" x14ac:dyDescent="0.35">
      <c r="A52">
        <v>51</v>
      </c>
      <c r="B52" t="s">
        <v>41</v>
      </c>
      <c r="C52" t="s">
        <v>6</v>
      </c>
      <c r="D52" t="s">
        <v>7</v>
      </c>
      <c r="E52" t="s">
        <v>8</v>
      </c>
      <c r="F52">
        <v>2016</v>
      </c>
      <c r="G52">
        <v>15.009</v>
      </c>
      <c r="H52">
        <v>12.679</v>
      </c>
      <c r="I52">
        <v>4.9050000000000002</v>
      </c>
      <c r="J52">
        <v>3.0760000000000001</v>
      </c>
      <c r="K52">
        <v>5.4119999999999999</v>
      </c>
      <c r="L52">
        <v>5.4550000000000001</v>
      </c>
      <c r="M52" s="13">
        <f t="shared" si="0"/>
        <v>-1.5672962962962957</v>
      </c>
      <c r="N52" s="19">
        <f t="shared" si="1"/>
        <v>5.157</v>
      </c>
      <c r="O52" s="27">
        <f t="shared" si="2"/>
        <v>0.85139185061379741</v>
      </c>
    </row>
    <row r="53" spans="1:15" x14ac:dyDescent="0.35">
      <c r="A53">
        <v>52</v>
      </c>
      <c r="B53" t="s">
        <v>93</v>
      </c>
      <c r="C53" t="s">
        <v>6</v>
      </c>
      <c r="D53" t="s">
        <v>7</v>
      </c>
      <c r="E53" t="s">
        <v>8</v>
      </c>
      <c r="F53">
        <v>2016</v>
      </c>
      <c r="G53">
        <v>12.691000000000001</v>
      </c>
      <c r="H53">
        <v>16.001000000000001</v>
      </c>
      <c r="I53">
        <v>7.87</v>
      </c>
      <c r="J53">
        <v>6.1319999999999997</v>
      </c>
      <c r="K53">
        <v>5.5880000000000001</v>
      </c>
      <c r="L53">
        <v>5.17</v>
      </c>
      <c r="M53" s="13">
        <f t="shared" si="0"/>
        <v>-1.8522962962962959</v>
      </c>
      <c r="N53" s="19">
        <f t="shared" si="1"/>
        <v>4.8719999999999999</v>
      </c>
      <c r="O53" s="27">
        <f t="shared" si="2"/>
        <v>0.85960463373868945</v>
      </c>
    </row>
    <row r="54" spans="1:15" x14ac:dyDescent="0.35">
      <c r="A54">
        <v>53</v>
      </c>
      <c r="B54" t="s">
        <v>42</v>
      </c>
      <c r="C54" t="s">
        <v>6</v>
      </c>
      <c r="D54" t="s">
        <v>7</v>
      </c>
      <c r="E54" t="s">
        <v>8</v>
      </c>
      <c r="F54">
        <v>2016</v>
      </c>
      <c r="G54">
        <v>8.6579999999999995</v>
      </c>
      <c r="H54">
        <v>6.5750000000000002</v>
      </c>
      <c r="I54">
        <v>6.9779999999999998</v>
      </c>
      <c r="J54">
        <v>7.8109999999999999</v>
      </c>
      <c r="K54">
        <v>10.106999999999999</v>
      </c>
      <c r="L54">
        <v>17.899999999999999</v>
      </c>
      <c r="M54" s="13">
        <f t="shared" si="0"/>
        <v>10.877703703703702</v>
      </c>
      <c r="N54" s="19">
        <f t="shared" si="1"/>
        <v>17.602</v>
      </c>
      <c r="O54" s="27">
        <f t="shared" si="2"/>
        <v>0.49276698749351622</v>
      </c>
    </row>
    <row r="55" spans="1:15" x14ac:dyDescent="0.35">
      <c r="A55">
        <v>54</v>
      </c>
      <c r="B55" t="s">
        <v>43</v>
      </c>
      <c r="C55" t="s">
        <v>6</v>
      </c>
      <c r="D55" t="s">
        <v>7</v>
      </c>
      <c r="E55" t="s">
        <v>8</v>
      </c>
      <c r="F55">
        <v>2016</v>
      </c>
      <c r="G55">
        <v>3.47</v>
      </c>
      <c r="H55">
        <v>3.72</v>
      </c>
      <c r="I55">
        <v>1.6319999999999999</v>
      </c>
      <c r="J55">
        <v>-0.21299999999999999</v>
      </c>
      <c r="K55">
        <v>-2.41</v>
      </c>
      <c r="L55">
        <v>-1.5660000000000001</v>
      </c>
      <c r="M55" s="13">
        <f t="shared" si="0"/>
        <v>-8.5882962962962957</v>
      </c>
      <c r="N55" s="19">
        <f t="shared" si="1"/>
        <v>1.8640000000000001</v>
      </c>
      <c r="O55" s="27">
        <f t="shared" si="2"/>
        <v>0.94628551668491734</v>
      </c>
    </row>
    <row r="56" spans="1:15" x14ac:dyDescent="0.35">
      <c r="B56" t="s">
        <v>75</v>
      </c>
      <c r="L56">
        <f>AVERAGE(L2:L55)</f>
        <v>7.0222962962962958</v>
      </c>
    </row>
    <row r="57" spans="1:15" x14ac:dyDescent="0.35">
      <c r="B57" t="s">
        <v>76</v>
      </c>
      <c r="L57">
        <f>_xlfn.MINIFS(L2:L55,L2:L55,"&gt;0")</f>
        <v>0.29799999999999999</v>
      </c>
    </row>
    <row r="58" spans="1:15" x14ac:dyDescent="0.35">
      <c r="A58" t="s">
        <v>78</v>
      </c>
      <c r="B58" t="s">
        <v>44</v>
      </c>
    </row>
    <row r="59" spans="1:15" x14ac:dyDescent="0.35">
      <c r="A59" t="s">
        <v>51</v>
      </c>
      <c r="B59" t="s">
        <v>63</v>
      </c>
    </row>
    <row r="61" spans="1:15" x14ac:dyDescent="0.35">
      <c r="B61" s="29" t="s">
        <v>96</v>
      </c>
      <c r="C61" s="29"/>
      <c r="D61" s="29"/>
      <c r="E61" s="29"/>
      <c r="F61" s="29"/>
      <c r="G61" s="29"/>
      <c r="H61" s="2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workbookViewId="0">
      <selection activeCell="B4" sqref="B4"/>
    </sheetView>
  </sheetViews>
  <sheetFormatPr defaultRowHeight="14.5" x14ac:dyDescent="0.35"/>
  <sheetData>
    <row r="1" spans="1:12" ht="18" x14ac:dyDescent="0.4">
      <c r="A1" s="10"/>
      <c r="B1" s="11" t="s">
        <v>55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x14ac:dyDescent="0.4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35">
      <c r="A3" s="10"/>
      <c r="B3" s="10" t="s">
        <v>88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35">
      <c r="A4" s="10"/>
      <c r="B4" s="10" t="s">
        <v>87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35">
      <c r="A5" s="10"/>
      <c r="B5" s="10" t="s">
        <v>74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35">
      <c r="A6" s="10"/>
      <c r="B6" s="10" t="s">
        <v>44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3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</sheetData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24C54-7483-4E3C-BC60-700BAB85A10F}">
  <dimension ref="A1:BK59"/>
  <sheetViews>
    <sheetView topLeftCell="A25" zoomScale="70" zoomScaleNormal="70" workbookViewId="0">
      <selection activeCell="B6" sqref="B6"/>
    </sheetView>
  </sheetViews>
  <sheetFormatPr defaultRowHeight="14.5" x14ac:dyDescent="0.35"/>
  <cols>
    <col min="13" max="14" width="17.453125" style="15" customWidth="1"/>
    <col min="15" max="15" width="11.1796875" style="28" customWidth="1"/>
    <col min="16" max="16" width="5.54296875" customWidth="1"/>
    <col min="19" max="19" width="18.26953125" style="15" customWidth="1"/>
    <col min="20" max="20" width="17.453125" style="15" customWidth="1"/>
    <col min="21" max="22" width="11.6328125" style="15" customWidth="1"/>
    <col min="25" max="25" width="19.7265625" style="15" customWidth="1"/>
    <col min="26" max="26" width="17.453125" style="15" customWidth="1"/>
    <col min="27" max="28" width="11.6328125" style="15" customWidth="1"/>
    <col min="31" max="31" width="20.1796875" style="15" customWidth="1"/>
    <col min="32" max="32" width="17.54296875" style="15" customWidth="1"/>
    <col min="33" max="34" width="11.6328125" style="15" customWidth="1"/>
    <col min="37" max="37" width="18.26953125" style="15" customWidth="1"/>
    <col min="38" max="39" width="17.54296875" style="15" customWidth="1"/>
    <col min="40" max="40" width="11.6328125" style="15" customWidth="1"/>
    <col min="43" max="43" width="18.81640625" style="15" customWidth="1"/>
    <col min="44" max="45" width="17.54296875" style="15" customWidth="1"/>
    <col min="46" max="46" width="13" style="15" customWidth="1"/>
    <col min="47" max="47" width="10.26953125" customWidth="1"/>
    <col min="49" max="49" width="17.453125" style="15" customWidth="1"/>
    <col min="50" max="51" width="17.54296875" style="15" customWidth="1"/>
    <col min="52" max="52" width="11.6328125" style="15" customWidth="1"/>
    <col min="55" max="55" width="20.1796875" style="15" customWidth="1"/>
    <col min="56" max="57" width="17.54296875" style="15" customWidth="1"/>
    <col min="58" max="58" width="13" style="15" customWidth="1"/>
    <col min="61" max="61" width="18.1796875" style="15" customWidth="1"/>
    <col min="62" max="63" width="17.54296875" style="15" customWidth="1"/>
  </cols>
  <sheetData>
    <row r="1" spans="1:63" s="20" customFormat="1" ht="58" x14ac:dyDescent="0.35"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>
        <v>2011</v>
      </c>
      <c r="H1" s="20">
        <v>2012</v>
      </c>
      <c r="I1" s="20">
        <v>2013</v>
      </c>
      <c r="J1" s="20">
        <v>2014</v>
      </c>
      <c r="K1" s="20">
        <v>2015</v>
      </c>
      <c r="L1" s="20">
        <v>2016</v>
      </c>
      <c r="M1" s="21" t="s">
        <v>81</v>
      </c>
      <c r="N1" s="22" t="s">
        <v>77</v>
      </c>
      <c r="O1" s="26" t="s">
        <v>64</v>
      </c>
      <c r="Q1" s="23" t="s">
        <v>54</v>
      </c>
      <c r="S1" s="21" t="s">
        <v>81</v>
      </c>
      <c r="T1" s="22" t="s">
        <v>77</v>
      </c>
      <c r="U1" s="25" t="s">
        <v>64</v>
      </c>
      <c r="V1" s="24"/>
      <c r="W1" s="23" t="s">
        <v>56</v>
      </c>
      <c r="X1" s="23"/>
      <c r="Y1" s="21" t="s">
        <v>81</v>
      </c>
      <c r="Z1" s="22" t="s">
        <v>77</v>
      </c>
      <c r="AA1" s="25" t="s">
        <v>64</v>
      </c>
      <c r="AB1" s="24"/>
      <c r="AC1" s="23" t="s">
        <v>57</v>
      </c>
      <c r="AD1" s="23"/>
      <c r="AE1" s="21" t="s">
        <v>81</v>
      </c>
      <c r="AF1" s="22" t="s">
        <v>77</v>
      </c>
      <c r="AG1" s="25" t="s">
        <v>64</v>
      </c>
      <c r="AI1" s="23" t="s">
        <v>58</v>
      </c>
      <c r="AJ1" s="23"/>
      <c r="AK1" s="21" t="s">
        <v>81</v>
      </c>
      <c r="AL1" s="22" t="s">
        <v>77</v>
      </c>
      <c r="AM1" s="25" t="s">
        <v>64</v>
      </c>
      <c r="AN1" s="24"/>
      <c r="AO1" s="23" t="s">
        <v>59</v>
      </c>
      <c r="AP1" s="23"/>
      <c r="AQ1" s="21" t="s">
        <v>81</v>
      </c>
      <c r="AR1" s="22" t="s">
        <v>77</v>
      </c>
      <c r="AS1" s="25" t="s">
        <v>64</v>
      </c>
      <c r="AT1" s="24"/>
      <c r="AU1" s="23" t="s">
        <v>60</v>
      </c>
      <c r="AV1" s="23"/>
      <c r="AW1" s="21" t="s">
        <v>81</v>
      </c>
      <c r="AX1" s="22" t="s">
        <v>77</v>
      </c>
      <c r="AY1" s="25" t="s">
        <v>64</v>
      </c>
      <c r="AZ1" s="24"/>
      <c r="BA1" s="23" t="s">
        <v>61</v>
      </c>
      <c r="BB1" s="23"/>
      <c r="BC1" s="21" t="s">
        <v>81</v>
      </c>
      <c r="BD1" s="22" t="s">
        <v>77</v>
      </c>
      <c r="BE1" s="25" t="s">
        <v>64</v>
      </c>
      <c r="BF1" s="24"/>
      <c r="BG1" s="23" t="s">
        <v>62</v>
      </c>
      <c r="BI1" s="21" t="s">
        <v>55</v>
      </c>
      <c r="BJ1" s="22" t="s">
        <v>77</v>
      </c>
      <c r="BK1" s="25" t="s">
        <v>64</v>
      </c>
    </row>
    <row r="2" spans="1:63" x14ac:dyDescent="0.35">
      <c r="A2">
        <v>1</v>
      </c>
      <c r="B2" t="s">
        <v>45</v>
      </c>
      <c r="C2" t="s">
        <v>6</v>
      </c>
      <c r="D2" t="s">
        <v>7</v>
      </c>
      <c r="E2" t="s">
        <v>8</v>
      </c>
      <c r="F2">
        <v>2016</v>
      </c>
      <c r="G2">
        <v>4.5</v>
      </c>
      <c r="H2">
        <v>8.9160000000000004</v>
      </c>
      <c r="I2">
        <v>3.2549999999999999</v>
      </c>
      <c r="J2">
        <v>2.9169999999999998</v>
      </c>
      <c r="K2">
        <v>4.7839999999999998</v>
      </c>
      <c r="L2">
        <v>6.3979999999999997</v>
      </c>
      <c r="M2" s="13">
        <f t="shared" ref="M2:M33" si="0">L2-$L$56</f>
        <v>-7.010388888888885</v>
      </c>
      <c r="N2" s="19">
        <f t="shared" ref="N2:N33" si="1">ABS(L2-L$57)</f>
        <v>6.1</v>
      </c>
      <c r="O2" s="27">
        <f t="shared" ref="O2:O33" si="2">1 -(N2-MIN(N$2:N$55))/(MAX(N$2:N$55)-MIN(N$2:N$55))</f>
        <v>0.9839283785314753</v>
      </c>
      <c r="Q2" s="2" t="s">
        <v>45</v>
      </c>
      <c r="R2">
        <f>VLOOKUP(Q2,$B$2:$L$55,11,FALSE)</f>
        <v>6.3979999999999997</v>
      </c>
      <c r="S2" s="12">
        <f>R2-(AVERAGE($R$2:$R$6))</f>
        <v>-1.664200000000001</v>
      </c>
      <c r="T2" s="19">
        <f>ABS(R2-R$8)</f>
        <v>4.9260000000000002</v>
      </c>
      <c r="U2" s="27">
        <f>1 -(T2-MIN(T$2:T$6))/(MAX(T$2:T$6)-MIN(T$2:T$6))</f>
        <v>0.80789330005459792</v>
      </c>
      <c r="V2" s="14"/>
      <c r="W2" s="2" t="s">
        <v>9</v>
      </c>
      <c r="X2">
        <f>VLOOKUP(W2,$B$2:$L$55,11,FALSE)</f>
        <v>-0.80900000000000005</v>
      </c>
      <c r="Y2" s="12">
        <f>X2-(AVERAGE($X$2:$X$30))</f>
        <v>-6.1869655172413793</v>
      </c>
      <c r="Z2" s="19">
        <f>ABS(X2-X$32)</f>
        <v>1.107</v>
      </c>
      <c r="AA2" s="27">
        <f>1 -(Z2-MIN(Z$2:Z$30))/(MAX(Z$2:Z$30)-MIN(Z$2:Z$30))</f>
        <v>0.95871867541766109</v>
      </c>
      <c r="AB2" s="14"/>
      <c r="AC2" s="3" t="s">
        <v>11</v>
      </c>
      <c r="AD2">
        <f>VLOOKUP(AC2,$B$2:$L$55,11,FALSE)</f>
        <v>5.5270000000000001</v>
      </c>
      <c r="AE2" s="12">
        <f>AD2-(AVERAGE($AD$2:$AD$22))</f>
        <v>-2.5629999999999997</v>
      </c>
      <c r="AF2" s="19">
        <f>_xlfn.IFS(AND(AD2&gt;0,AD2&lt;5),0,AND(AD2&lt;0,AD2&gt;-5),ABS(AD2), AD2&gt;5,AD2-5)</f>
        <v>0.52700000000000014</v>
      </c>
      <c r="AG2" s="27">
        <f>1 -(AF2-MIN(AF$2:AF$30))/(MAX(AF$2:AF$30)-MIN(AF$2:AF$30))</f>
        <v>0.97616894275119837</v>
      </c>
      <c r="AH2" s="28"/>
      <c r="AI2" s="3" t="s">
        <v>11</v>
      </c>
      <c r="AJ2">
        <f>VLOOKUP(AI2,$B$2:$L$55,11,FALSE)</f>
        <v>5.5270000000000001</v>
      </c>
      <c r="AK2" s="12">
        <f>AJ2-(AVERAGE($AJ$2:$AJ$7))</f>
        <v>-62.47999999999999</v>
      </c>
      <c r="AL2" s="19">
        <f>ABS(AJ2- MIN(AJ$2:AJ$7))</f>
        <v>0.35700000000000021</v>
      </c>
      <c r="AM2" s="27">
        <f>1 -(AL2-MIN(AL$2:AL$7))/(MAX(AL$2:AL$7)-MIN(AL$2:AL$7))</f>
        <v>0.99904718438983775</v>
      </c>
      <c r="AN2" s="14"/>
      <c r="AO2" s="3" t="s">
        <v>5</v>
      </c>
      <c r="AP2">
        <f>VLOOKUP(AO2,$B$2:$L$55,11,FALSE)</f>
        <v>32.378</v>
      </c>
      <c r="AQ2" s="12">
        <f>AP2-(AVERAGE($AP$2:$AP$12))</f>
        <v>25.223727272727274</v>
      </c>
      <c r="AR2" s="19">
        <f>ABS(AP2-AP$14)</f>
        <v>31.504999999999999</v>
      </c>
      <c r="AS2" s="27">
        <f>1 -(AR2-MIN(AR$2:AR$12))/(MAX(AR$2:AR$12)-MIN(AR$2:AR$12))</f>
        <v>0</v>
      </c>
      <c r="AT2" s="14"/>
      <c r="AU2" t="s">
        <v>9</v>
      </c>
      <c r="AV2">
        <f>VLOOKUP(AU2,$B$2:$L$55,11,FALSE)</f>
        <v>-0.80900000000000005</v>
      </c>
      <c r="AW2" s="12">
        <f>AV2-(AVERAGE($AV$2:$AV$30))</f>
        <v>-5.4058666666666673</v>
      </c>
      <c r="AX2" s="19">
        <f>_xlfn.IFS(AND(AV2&gt;0,AV2&lt;10),0,AND(AV2&lt;0,AV2&gt;-10),ABS(AV2), AV2&gt;10,AV2-10)</f>
        <v>0.80900000000000005</v>
      </c>
      <c r="AY2" s="27">
        <f>1 -(AX2-MIN(AX$2:AX$16))/(MAX(AX$2:AX$16)-MIN(AX$2:AX$16))</f>
        <v>0.89148222669349431</v>
      </c>
      <c r="AZ2" s="14"/>
      <c r="BA2" s="3" t="s">
        <v>46</v>
      </c>
      <c r="BB2">
        <f>VLOOKUP(BA2,$B$2:$L$55,11,FALSE)</f>
        <v>2.7</v>
      </c>
      <c r="BC2" s="12">
        <f>BB2-(AVERAGE($BB$2:$BB$9))</f>
        <v>-50.391374999999996</v>
      </c>
      <c r="BD2" s="19">
        <f>ABS(BB2-BB$11)</f>
        <v>0</v>
      </c>
      <c r="BE2" s="27">
        <f>1 -(BD2-MIN(BD$2:BD$9))/(MAX(BD$2:BD$9)-MIN(BD$2:BD$9))</f>
        <v>1</v>
      </c>
      <c r="BF2" s="14"/>
      <c r="BG2" s="3" t="s">
        <v>5</v>
      </c>
      <c r="BH2">
        <f>VLOOKUP(BG2,$B$2:$L$55,11,FALSE)</f>
        <v>32.378</v>
      </c>
      <c r="BI2" s="12">
        <f>BH2-(AVERAGE($BH$2:$BH$30))</f>
        <v>22.381999999999998</v>
      </c>
      <c r="BJ2" s="19">
        <f>_xlfn.IFS(AND(BH2&gt;0,BH2&lt;5),0,AND(BH2&lt;0,BH2&gt;-5),ABS(BH2), BH2&gt;5,BH2-5)</f>
        <v>27.378</v>
      </c>
      <c r="BK2" s="27">
        <f>1 -(BJ2-MIN(BJ$2:BJ$16))/(MAX(BJ$2:BJ$16)-MIN(BJ$2:BJ$16))</f>
        <v>0</v>
      </c>
    </row>
    <row r="3" spans="1:63" x14ac:dyDescent="0.35">
      <c r="A3">
        <v>2</v>
      </c>
      <c r="B3" t="s">
        <v>5</v>
      </c>
      <c r="C3" t="s">
        <v>6</v>
      </c>
      <c r="D3" t="s">
        <v>7</v>
      </c>
      <c r="E3" t="s">
        <v>8</v>
      </c>
      <c r="F3">
        <v>2015</v>
      </c>
      <c r="G3">
        <v>13.484</v>
      </c>
      <c r="H3">
        <v>10.285</v>
      </c>
      <c r="I3">
        <v>8.782</v>
      </c>
      <c r="J3">
        <v>7.298</v>
      </c>
      <c r="K3">
        <v>10.287000000000001</v>
      </c>
      <c r="L3">
        <v>32.378</v>
      </c>
      <c r="M3" s="13">
        <f t="shared" si="0"/>
        <v>18.969611111111114</v>
      </c>
      <c r="N3" s="19">
        <f t="shared" si="1"/>
        <v>32.08</v>
      </c>
      <c r="O3" s="27">
        <f t="shared" si="2"/>
        <v>0.91547907922782445</v>
      </c>
      <c r="Q3" s="3" t="s">
        <v>48</v>
      </c>
      <c r="R3">
        <f t="shared" ref="R3:R6" si="3">VLOOKUP(Q3,$B$2:$L$55,11,FALSE)</f>
        <v>27.114000000000001</v>
      </c>
      <c r="S3" s="12">
        <f t="shared" ref="S3:S6" si="4">R3-(AVERAGE($R$2:$R$6))</f>
        <v>19.0518</v>
      </c>
      <c r="T3" s="19">
        <f t="shared" ref="T3:T6" si="5">ABS(R3-R$8)</f>
        <v>25.641999999999999</v>
      </c>
      <c r="U3" s="27">
        <f t="shared" ref="U3:U6" si="6">1 -(T3-MIN(T$2:T$6))/(MAX(T$2:T$6)-MIN(T$2:T$6))</f>
        <v>0</v>
      </c>
      <c r="V3" s="14"/>
      <c r="W3" s="3" t="s">
        <v>65</v>
      </c>
      <c r="X3">
        <f t="shared" ref="X3:X30" si="7">VLOOKUP(W3,$B$2:$L$55,11,FALSE)</f>
        <v>-0.19400000000000001</v>
      </c>
      <c r="Y3" s="12">
        <f t="shared" ref="Y3:Y30" si="8">X3-(AVERAGE($X$2:$X$30))</f>
        <v>-5.5719655172413791</v>
      </c>
      <c r="Z3" s="19">
        <f t="shared" ref="Z3:Z30" si="9">ABS(X3-X$32)</f>
        <v>0.49199999999999999</v>
      </c>
      <c r="AA3" s="27">
        <f t="shared" ref="AA3:AA30" si="10">1 -(Z3-MIN(Z$2:Z$30))/(MAX(Z$2:Z$30)-MIN(Z$2:Z$30))</f>
        <v>0.98165274463007157</v>
      </c>
      <c r="AB3" s="14"/>
      <c r="AC3" s="3" t="s">
        <v>14</v>
      </c>
      <c r="AD3">
        <f t="shared" ref="AD3:AD22" si="11">VLOOKUP(AC3,$B$2:$L$55,11,FALSE)</f>
        <v>1.8</v>
      </c>
      <c r="AE3" s="12">
        <f t="shared" ref="AE3:AE22" si="12">AD3-(AVERAGE($AD$2:$AD$22))</f>
        <v>-6.29</v>
      </c>
      <c r="AF3" s="19">
        <f t="shared" ref="AF3:AF22" si="13">_xlfn.IFS(AND(AD3&gt;0,AD3&lt;5),0,AND(AD3&lt;0,AD3&gt;-5),ABS(AD3), AD3&gt;5,AD3-5)</f>
        <v>0</v>
      </c>
      <c r="AG3" s="27">
        <f t="shared" ref="AG3:AG22" si="14">1 -(AF3-MIN(AF$2:AF$30))/(MAX(AF$2:AF$30)-MIN(AF$2:AF$30))</f>
        <v>1</v>
      </c>
      <c r="AH3" s="28"/>
      <c r="AI3" s="3" t="s">
        <v>23</v>
      </c>
      <c r="AJ3">
        <f t="shared" ref="AJ3:AJ7" si="15">VLOOKUP(AI3,$B$2:$L$55,11,FALSE)</f>
        <v>6.3179999999999996</v>
      </c>
      <c r="AK3" s="12">
        <f t="shared" ref="AK3:AK7" si="16">AJ3-(AVERAGE($AJ$2:$AJ$30))</f>
        <v>-52.712285714285713</v>
      </c>
      <c r="AL3" s="19">
        <f t="shared" ref="AL3:AL7" si="17">ABS(AJ3- MIN(AJ$2:AJ$7))</f>
        <v>1.1479999999999997</v>
      </c>
      <c r="AM3" s="27">
        <f t="shared" ref="AM3:AM7" si="18">1 -(AL3-MIN(AL$2:AL$7))/(MAX(AL$2:AL$7)-MIN(AL$2:AL$7))</f>
        <v>0.99693604392026236</v>
      </c>
      <c r="AN3" s="14"/>
      <c r="AO3" s="3" t="s">
        <v>11</v>
      </c>
      <c r="AP3">
        <f t="shared" ref="AP3:AP12" si="19">VLOOKUP(AO3,$B$2:$L$55,11,FALSE)</f>
        <v>5.5270000000000001</v>
      </c>
      <c r="AQ3" s="12">
        <f t="shared" ref="AQ3:AQ12" si="20">AP3-(AVERAGE($AP$2:$AP$12))</f>
        <v>-1.627272727272727</v>
      </c>
      <c r="AR3" s="19">
        <f t="shared" ref="AR3:AR12" si="21">ABS(AP3-AP$14)</f>
        <v>4.6539999999999999</v>
      </c>
      <c r="AS3" s="27">
        <f t="shared" ref="AS3:AS12" si="22">1 -(AR3-MIN(AR$2:AR$12))/(MAX(AR$2:AR$12)-MIN(AR$2:AR$12))</f>
        <v>0.8522774162831297</v>
      </c>
      <c r="AT3" s="14"/>
      <c r="AU3" t="s">
        <v>65</v>
      </c>
      <c r="AV3">
        <f t="shared" ref="AV3:AV16" si="23">VLOOKUP(AU3,$B$2:$L$55,11,FALSE)</f>
        <v>-0.19400000000000001</v>
      </c>
      <c r="AW3" s="12">
        <f t="shared" ref="AW3:AW16" si="24">AV3-(AVERAGE($AV$2:$AV$30))</f>
        <v>-4.7908666666666671</v>
      </c>
      <c r="AX3" s="19">
        <f t="shared" ref="AX3:AX16" si="25">_xlfn.IFS(AND(AV3&gt;0,AV3&lt;10),0,AND(AV3&lt;0,AV3&gt;-10),ABS(AV3), AV3&gt;10,AV3-10)</f>
        <v>0.19400000000000001</v>
      </c>
      <c r="AY3" s="27">
        <f t="shared" ref="AY3:AY16" si="26">1 -(AX3-MIN(AX$2:AX$16))/(MAX(AX$2:AX$16)-MIN(AX$2:AX$16))</f>
        <v>0.97397719651240777</v>
      </c>
      <c r="AZ3" s="14"/>
      <c r="BA3" s="3" t="s">
        <v>17</v>
      </c>
      <c r="BB3">
        <f t="shared" ref="BB3:BB9" si="27">VLOOKUP(BA3,$B$2:$L$55,11,FALSE)</f>
        <v>9</v>
      </c>
      <c r="BC3" s="12">
        <f t="shared" ref="BC3:BC9" si="28">BB3-(AVERAGE($BB$2:$BB$9))</f>
        <v>-44.091374999999999</v>
      </c>
      <c r="BD3" s="19">
        <f t="shared" ref="BD3:BD9" si="29">ABS(BB3-BB$11)</f>
        <v>6.3</v>
      </c>
      <c r="BE3" s="27">
        <f t="shared" ref="BE3:BE9" si="30">1 -(BD3-MIN(BD$2:BD$9))/(MAX(BD$2:BD$9)-MIN(BD$2:BD$9))</f>
        <v>0.98329572662263454</v>
      </c>
      <c r="BF3" s="14"/>
      <c r="BG3" s="3" t="s">
        <v>10</v>
      </c>
      <c r="BH3">
        <f t="shared" ref="BH3:BH16" si="31">VLOOKUP(BG3,$B$2:$L$55,11,FALSE)</f>
        <v>2.81</v>
      </c>
      <c r="BI3" s="12">
        <f t="shared" ref="BI3:BI16" si="32">BH3-(AVERAGE($BH$2:$BH$30))</f>
        <v>-7.1859999999999999</v>
      </c>
      <c r="BJ3" s="19">
        <f t="shared" ref="BJ3:BJ16" si="33">_xlfn.IFS(AND(BH3&gt;0,BH3&lt;5),0,AND(BH3&lt;0,BH3&gt;-5),ABS(BH3), BH3&gt;5,BH3-5)</f>
        <v>0</v>
      </c>
      <c r="BK3" s="27">
        <f t="shared" ref="BK3:BK16" si="34">1 -(BJ3-MIN(BJ$2:BJ$16))/(MAX(BJ$2:BJ$16)-MIN(BJ$2:BJ$16))</f>
        <v>1</v>
      </c>
    </row>
    <row r="4" spans="1:63" x14ac:dyDescent="0.35">
      <c r="A4">
        <v>3</v>
      </c>
      <c r="B4" t="s">
        <v>9</v>
      </c>
      <c r="C4" t="s">
        <v>6</v>
      </c>
      <c r="D4" t="s">
        <v>7</v>
      </c>
      <c r="E4" t="s">
        <v>8</v>
      </c>
      <c r="F4">
        <v>2016</v>
      </c>
      <c r="G4">
        <v>2.7360000000000002</v>
      </c>
      <c r="H4">
        <v>6.7430000000000003</v>
      </c>
      <c r="I4">
        <v>0.96899999999999997</v>
      </c>
      <c r="J4">
        <v>-1.083</v>
      </c>
      <c r="K4">
        <v>0.27100000000000002</v>
      </c>
      <c r="L4">
        <v>-0.80900000000000005</v>
      </c>
      <c r="M4" s="13">
        <f t="shared" si="0"/>
        <v>-14.217388888888884</v>
      </c>
      <c r="N4" s="19">
        <f t="shared" si="1"/>
        <v>1.107</v>
      </c>
      <c r="O4" s="27">
        <f t="shared" si="2"/>
        <v>0.99708339590726935</v>
      </c>
      <c r="Q4" s="3" t="s">
        <v>49</v>
      </c>
      <c r="R4">
        <f t="shared" si="3"/>
        <v>1.472</v>
      </c>
      <c r="S4" s="12">
        <f t="shared" si="4"/>
        <v>-6.5902000000000012</v>
      </c>
      <c r="T4" s="19">
        <f t="shared" si="5"/>
        <v>0</v>
      </c>
      <c r="U4" s="27">
        <f t="shared" si="6"/>
        <v>1</v>
      </c>
      <c r="V4" s="14"/>
      <c r="W4" s="3" t="s">
        <v>66</v>
      </c>
      <c r="X4">
        <f t="shared" si="7"/>
        <v>-1.4079999999999999</v>
      </c>
      <c r="Y4" s="12">
        <f t="shared" si="8"/>
        <v>-6.7859655172413795</v>
      </c>
      <c r="Z4" s="19">
        <f t="shared" si="9"/>
        <v>1.706</v>
      </c>
      <c r="AA4" s="27">
        <f t="shared" si="10"/>
        <v>0.93638126491646778</v>
      </c>
      <c r="AB4" s="14"/>
      <c r="AC4" t="s">
        <v>89</v>
      </c>
      <c r="AD4">
        <f t="shared" si="11"/>
        <v>18.2</v>
      </c>
      <c r="AE4" s="12">
        <f t="shared" si="12"/>
        <v>10.11</v>
      </c>
      <c r="AF4" s="19">
        <f t="shared" si="13"/>
        <v>13.2</v>
      </c>
      <c r="AG4" s="27">
        <f t="shared" si="14"/>
        <v>0.40309306321787108</v>
      </c>
      <c r="AH4" s="28"/>
      <c r="AI4" s="3" t="s">
        <v>34</v>
      </c>
      <c r="AJ4">
        <f t="shared" si="15"/>
        <v>5.7229999999999999</v>
      </c>
      <c r="AK4" s="12">
        <f t="shared" si="16"/>
        <v>-53.307285714285712</v>
      </c>
      <c r="AL4" s="19">
        <f t="shared" si="17"/>
        <v>0.55299999999999994</v>
      </c>
      <c r="AM4" s="27">
        <f t="shared" si="18"/>
        <v>0.99852406993719955</v>
      </c>
      <c r="AN4" s="14"/>
      <c r="AO4" s="3" t="s">
        <v>12</v>
      </c>
      <c r="AP4">
        <f t="shared" si="19"/>
        <v>0.873</v>
      </c>
      <c r="AQ4" s="12">
        <f t="shared" si="20"/>
        <v>-6.2812727272727269</v>
      </c>
      <c r="AR4" s="19">
        <f t="shared" si="21"/>
        <v>0</v>
      </c>
      <c r="AS4" s="27">
        <f t="shared" si="22"/>
        <v>1</v>
      </c>
      <c r="AT4" s="14"/>
      <c r="AU4" t="s">
        <v>66</v>
      </c>
      <c r="AV4">
        <f t="shared" si="23"/>
        <v>-1.4079999999999999</v>
      </c>
      <c r="AW4" s="12">
        <f t="shared" si="24"/>
        <v>-6.0048666666666666</v>
      </c>
      <c r="AX4" s="19">
        <f t="shared" si="25"/>
        <v>1.4079999999999999</v>
      </c>
      <c r="AY4" s="27">
        <f t="shared" si="26"/>
        <v>0.81113346747149562</v>
      </c>
      <c r="AZ4" s="14"/>
      <c r="BA4" s="3" t="s">
        <v>18</v>
      </c>
      <c r="BB4">
        <f t="shared" si="27"/>
        <v>7.2590000000000003</v>
      </c>
      <c r="BC4" s="12">
        <f t="shared" si="28"/>
        <v>-45.832374999999999</v>
      </c>
      <c r="BD4" s="19">
        <f t="shared" si="29"/>
        <v>4.5590000000000002</v>
      </c>
      <c r="BE4" s="27">
        <f t="shared" si="30"/>
        <v>0.98791193931310972</v>
      </c>
      <c r="BF4" s="14"/>
      <c r="BG4" t="s">
        <v>89</v>
      </c>
      <c r="BH4">
        <f t="shared" si="31"/>
        <v>18.2</v>
      </c>
      <c r="BI4" s="12">
        <f t="shared" si="32"/>
        <v>8.2039999999999988</v>
      </c>
      <c r="BJ4" s="19">
        <f t="shared" si="33"/>
        <v>13.2</v>
      </c>
      <c r="BK4" s="27">
        <f t="shared" si="34"/>
        <v>0.51786105632259483</v>
      </c>
    </row>
    <row r="5" spans="1:63" x14ac:dyDescent="0.35">
      <c r="A5">
        <v>4</v>
      </c>
      <c r="B5" t="s">
        <v>10</v>
      </c>
      <c r="C5" t="s">
        <v>6</v>
      </c>
      <c r="D5" t="s">
        <v>7</v>
      </c>
      <c r="E5" t="s">
        <v>8</v>
      </c>
      <c r="F5">
        <v>2016</v>
      </c>
      <c r="G5">
        <v>8.4640000000000004</v>
      </c>
      <c r="H5">
        <v>7.5369999999999999</v>
      </c>
      <c r="I5">
        <v>5.8819999999999997</v>
      </c>
      <c r="J5">
        <v>4.415</v>
      </c>
      <c r="K5">
        <v>3.0539999999999998</v>
      </c>
      <c r="L5">
        <v>2.81</v>
      </c>
      <c r="M5" s="13">
        <f t="shared" si="0"/>
        <v>-10.598388888888884</v>
      </c>
      <c r="N5" s="19">
        <f t="shared" si="1"/>
        <v>2.512</v>
      </c>
      <c r="O5" s="27">
        <f t="shared" si="2"/>
        <v>0.99338165358542063</v>
      </c>
      <c r="Q5" s="3" t="s">
        <v>50</v>
      </c>
      <c r="R5">
        <f t="shared" si="3"/>
        <v>1.6</v>
      </c>
      <c r="S5" s="12">
        <f t="shared" si="4"/>
        <v>-6.4622000000000011</v>
      </c>
      <c r="T5" s="19">
        <f t="shared" si="5"/>
        <v>0.12800000000000011</v>
      </c>
      <c r="U5" s="27">
        <f t="shared" si="6"/>
        <v>0.99500818968879179</v>
      </c>
      <c r="V5" s="14"/>
      <c r="W5" s="3" t="s">
        <v>90</v>
      </c>
      <c r="X5">
        <f t="shared" si="7"/>
        <v>4.617</v>
      </c>
      <c r="Y5" s="12">
        <f t="shared" si="8"/>
        <v>-0.76096551724137917</v>
      </c>
      <c r="Z5" s="19">
        <f t="shared" si="9"/>
        <v>4.319</v>
      </c>
      <c r="AA5" s="27">
        <f t="shared" si="10"/>
        <v>0.83893943914081148</v>
      </c>
      <c r="AB5" s="14"/>
      <c r="AC5" s="3" t="s">
        <v>46</v>
      </c>
      <c r="AD5">
        <f t="shared" si="11"/>
        <v>2.7</v>
      </c>
      <c r="AE5" s="12">
        <f t="shared" si="12"/>
        <v>-5.39</v>
      </c>
      <c r="AF5" s="19">
        <f t="shared" si="13"/>
        <v>0</v>
      </c>
      <c r="AG5" s="27">
        <f t="shared" si="14"/>
        <v>1</v>
      </c>
      <c r="AH5" s="28"/>
      <c r="AI5" s="3" t="s">
        <v>41</v>
      </c>
      <c r="AJ5">
        <f t="shared" si="15"/>
        <v>5.4550000000000001</v>
      </c>
      <c r="AK5" s="12">
        <f t="shared" si="16"/>
        <v>-53.575285714285712</v>
      </c>
      <c r="AL5" s="19">
        <f t="shared" si="17"/>
        <v>0.28500000000000014</v>
      </c>
      <c r="AM5" s="27">
        <f t="shared" si="18"/>
        <v>0.99923934888264354</v>
      </c>
      <c r="AN5" s="14"/>
      <c r="AO5" s="3" t="s">
        <v>90</v>
      </c>
      <c r="AP5">
        <f t="shared" si="19"/>
        <v>4.617</v>
      </c>
      <c r="AQ5" s="12">
        <f t="shared" si="20"/>
        <v>-2.5372727272727271</v>
      </c>
      <c r="AR5" s="19">
        <f t="shared" si="21"/>
        <v>3.7439999999999998</v>
      </c>
      <c r="AS5" s="27">
        <f t="shared" si="22"/>
        <v>0.88116172036184737</v>
      </c>
      <c r="AT5" s="14"/>
      <c r="AU5" t="s">
        <v>68</v>
      </c>
      <c r="AV5">
        <f t="shared" si="23"/>
        <v>0.72399999999999998</v>
      </c>
      <c r="AW5" s="12">
        <f t="shared" si="24"/>
        <v>-3.8728666666666669</v>
      </c>
      <c r="AX5" s="19">
        <f t="shared" si="25"/>
        <v>0</v>
      </c>
      <c r="AY5" s="27">
        <f t="shared" si="26"/>
        <v>1</v>
      </c>
      <c r="AZ5" s="14"/>
      <c r="BA5" s="3" t="s">
        <v>23</v>
      </c>
      <c r="BB5">
        <f t="shared" si="27"/>
        <v>6.3179999999999996</v>
      </c>
      <c r="BC5" s="12">
        <f t="shared" si="28"/>
        <v>-46.773375000000001</v>
      </c>
      <c r="BD5" s="19">
        <f t="shared" si="29"/>
        <v>3.6179999999999994</v>
      </c>
      <c r="BE5" s="27">
        <f t="shared" si="30"/>
        <v>0.99040697443185588</v>
      </c>
      <c r="BF5" s="14"/>
      <c r="BG5" s="3" t="s">
        <v>24</v>
      </c>
      <c r="BH5">
        <f t="shared" si="31"/>
        <v>6.3550000000000004</v>
      </c>
      <c r="BI5" s="12">
        <f t="shared" si="32"/>
        <v>-3.641</v>
      </c>
      <c r="BJ5" s="19">
        <f t="shared" si="33"/>
        <v>1.3550000000000004</v>
      </c>
      <c r="BK5" s="27">
        <f t="shared" si="34"/>
        <v>0.95050770691796327</v>
      </c>
    </row>
    <row r="6" spans="1:63" x14ac:dyDescent="0.35">
      <c r="A6">
        <v>5</v>
      </c>
      <c r="B6" s="3" t="s">
        <v>65</v>
      </c>
      <c r="C6" t="s">
        <v>6</v>
      </c>
      <c r="D6" t="s">
        <v>7</v>
      </c>
      <c r="E6" t="s">
        <v>8</v>
      </c>
      <c r="F6">
        <v>2016</v>
      </c>
      <c r="G6">
        <v>2.7690000000000001</v>
      </c>
      <c r="H6">
        <v>3.8170000000000002</v>
      </c>
      <c r="I6">
        <v>0.52500000000000002</v>
      </c>
      <c r="J6">
        <v>-0.25800000000000001</v>
      </c>
      <c r="K6">
        <v>0.91400000000000003</v>
      </c>
      <c r="L6">
        <v>-0.19400000000000001</v>
      </c>
      <c r="M6" s="13">
        <f t="shared" si="0"/>
        <v>-13.602388888888886</v>
      </c>
      <c r="N6" s="19">
        <f t="shared" si="1"/>
        <v>0.49199999999999999</v>
      </c>
      <c r="O6" s="27">
        <f t="shared" si="2"/>
        <v>0.998703731514342</v>
      </c>
      <c r="Q6" s="3" t="s">
        <v>53</v>
      </c>
      <c r="R6">
        <f t="shared" si="3"/>
        <v>3.7269999999999999</v>
      </c>
      <c r="S6" s="12">
        <f t="shared" si="4"/>
        <v>-4.3352000000000004</v>
      </c>
      <c r="T6" s="19">
        <f t="shared" si="5"/>
        <v>2.2549999999999999</v>
      </c>
      <c r="U6" s="27">
        <f t="shared" si="6"/>
        <v>0.91205834178301226</v>
      </c>
      <c r="V6" s="14"/>
      <c r="W6" s="3" t="s">
        <v>13</v>
      </c>
      <c r="X6">
        <f t="shared" si="7"/>
        <v>-1.1220000000000001</v>
      </c>
      <c r="Y6" s="12">
        <f t="shared" si="8"/>
        <v>-6.4999655172413791</v>
      </c>
      <c r="Z6" s="19">
        <f t="shared" si="9"/>
        <v>1.4200000000000002</v>
      </c>
      <c r="AA6" s="27">
        <f t="shared" si="10"/>
        <v>0.94704653937947492</v>
      </c>
      <c r="AB6" s="14"/>
      <c r="AC6" s="3" t="s">
        <v>47</v>
      </c>
      <c r="AD6">
        <f t="shared" si="11"/>
        <v>10.199</v>
      </c>
      <c r="AE6" s="12">
        <f t="shared" si="12"/>
        <v>2.109</v>
      </c>
      <c r="AF6" s="19">
        <f t="shared" si="13"/>
        <v>5.1989999999999998</v>
      </c>
      <c r="AG6" s="27">
        <f t="shared" si="14"/>
        <v>0.76490006330831151</v>
      </c>
      <c r="AH6" s="28"/>
      <c r="AI6" t="s">
        <v>93</v>
      </c>
      <c r="AJ6">
        <f t="shared" si="15"/>
        <v>5.17</v>
      </c>
      <c r="AK6" s="12">
        <f t="shared" si="16"/>
        <v>-53.860285714285709</v>
      </c>
      <c r="AL6" s="19">
        <f t="shared" si="17"/>
        <v>0</v>
      </c>
      <c r="AM6" s="27">
        <f t="shared" si="18"/>
        <v>1</v>
      </c>
      <c r="AN6" s="14"/>
      <c r="AO6" s="3" t="s">
        <v>13</v>
      </c>
      <c r="AP6">
        <f t="shared" si="19"/>
        <v>-1.1220000000000001</v>
      </c>
      <c r="AQ6" s="12">
        <f t="shared" si="20"/>
        <v>-8.2762727272727279</v>
      </c>
      <c r="AR6" s="19">
        <f t="shared" si="21"/>
        <v>1.9950000000000001</v>
      </c>
      <c r="AS6" s="27">
        <f t="shared" si="22"/>
        <v>0.93667671798127283</v>
      </c>
      <c r="AT6" s="14"/>
      <c r="AU6" t="s">
        <v>94</v>
      </c>
      <c r="AV6">
        <f t="shared" si="23"/>
        <v>7.2249999999999996</v>
      </c>
      <c r="AW6" s="12">
        <f t="shared" si="24"/>
        <v>2.6281333333333325</v>
      </c>
      <c r="AX6" s="19">
        <f t="shared" si="25"/>
        <v>0</v>
      </c>
      <c r="AY6" s="27">
        <f t="shared" si="26"/>
        <v>1</v>
      </c>
      <c r="AZ6" s="14"/>
      <c r="BA6" s="3" t="s">
        <v>51</v>
      </c>
      <c r="BB6">
        <f t="shared" si="27"/>
        <v>-3.6</v>
      </c>
      <c r="BC6" s="12">
        <f t="shared" si="28"/>
        <v>-56.691375000000001</v>
      </c>
      <c r="BD6" s="19">
        <f t="shared" si="29"/>
        <v>6.3000000000000007</v>
      </c>
      <c r="BE6" s="27">
        <f t="shared" si="30"/>
        <v>0.98329572662263454</v>
      </c>
      <c r="BF6" s="14"/>
      <c r="BG6" s="3" t="s">
        <v>26</v>
      </c>
      <c r="BH6">
        <f t="shared" si="31"/>
        <v>6.66</v>
      </c>
      <c r="BI6" s="12">
        <f t="shared" si="32"/>
        <v>-3.3360000000000003</v>
      </c>
      <c r="BJ6" s="19">
        <f t="shared" si="33"/>
        <v>1.6600000000000001</v>
      </c>
      <c r="BK6" s="27">
        <f t="shared" si="34"/>
        <v>0.93936737526481118</v>
      </c>
    </row>
    <row r="7" spans="1:63" x14ac:dyDescent="0.35">
      <c r="A7">
        <v>6</v>
      </c>
      <c r="B7" t="s">
        <v>11</v>
      </c>
      <c r="C7" t="s">
        <v>6</v>
      </c>
      <c r="D7" t="s">
        <v>7</v>
      </c>
      <c r="E7" t="s">
        <v>8</v>
      </c>
      <c r="F7">
        <v>2016</v>
      </c>
      <c r="G7">
        <v>9.5830000000000002</v>
      </c>
      <c r="H7">
        <v>18.175999999999998</v>
      </c>
      <c r="I7">
        <v>7.9379999999999997</v>
      </c>
      <c r="J7">
        <v>4.4169999999999998</v>
      </c>
      <c r="K7">
        <v>5.5529999999999999</v>
      </c>
      <c r="L7">
        <v>5.5270000000000001</v>
      </c>
      <c r="M7" s="13">
        <f t="shared" si="0"/>
        <v>-7.8813888888888846</v>
      </c>
      <c r="N7" s="19">
        <f t="shared" si="1"/>
        <v>5.2290000000000001</v>
      </c>
      <c r="O7" s="27">
        <f t="shared" si="2"/>
        <v>0.98622319530181712</v>
      </c>
      <c r="S7"/>
      <c r="W7" s="3" t="s">
        <v>14</v>
      </c>
      <c r="X7">
        <f t="shared" si="7"/>
        <v>1.8</v>
      </c>
      <c r="Y7" s="12">
        <f t="shared" si="8"/>
        <v>-3.5779655172413793</v>
      </c>
      <c r="Z7" s="19">
        <f t="shared" si="9"/>
        <v>1.502</v>
      </c>
      <c r="AA7" s="27">
        <f t="shared" si="10"/>
        <v>0.94398866348448685</v>
      </c>
      <c r="AC7" s="3" t="s">
        <v>17</v>
      </c>
      <c r="AD7">
        <f t="shared" si="11"/>
        <v>9</v>
      </c>
      <c r="AE7" s="12">
        <f t="shared" si="12"/>
        <v>0.91000000000000014</v>
      </c>
      <c r="AF7" s="19">
        <f t="shared" si="13"/>
        <v>4</v>
      </c>
      <c r="AG7" s="27">
        <f t="shared" si="14"/>
        <v>0.81911911006602156</v>
      </c>
      <c r="AH7" s="28"/>
      <c r="AI7" t="s">
        <v>38</v>
      </c>
      <c r="AJ7">
        <f t="shared" si="15"/>
        <v>379.84899999999999</v>
      </c>
      <c r="AK7" s="12">
        <f t="shared" si="16"/>
        <v>320.81871428571429</v>
      </c>
      <c r="AL7" s="19">
        <f t="shared" si="17"/>
        <v>374.67899999999997</v>
      </c>
      <c r="AM7" s="27">
        <f t="shared" si="18"/>
        <v>0</v>
      </c>
      <c r="AO7" s="3" t="s">
        <v>91</v>
      </c>
      <c r="AP7">
        <f t="shared" si="19"/>
        <v>3.5819999999999999</v>
      </c>
      <c r="AQ7" s="12">
        <f t="shared" si="20"/>
        <v>-3.5722727272727273</v>
      </c>
      <c r="AR7" s="19">
        <f t="shared" si="21"/>
        <v>2.7089999999999996</v>
      </c>
      <c r="AS7" s="27">
        <f t="shared" si="22"/>
        <v>0.91401364862720202</v>
      </c>
      <c r="AT7" s="14"/>
      <c r="AU7" t="s">
        <v>20</v>
      </c>
      <c r="AV7">
        <f t="shared" si="23"/>
        <v>17.454999999999998</v>
      </c>
      <c r="AW7" s="12">
        <f t="shared" si="24"/>
        <v>12.858133333333331</v>
      </c>
      <c r="AX7" s="19">
        <f t="shared" si="25"/>
        <v>7.4549999999999983</v>
      </c>
      <c r="AY7" s="27">
        <f t="shared" si="26"/>
        <v>0</v>
      </c>
      <c r="BA7" t="s">
        <v>38</v>
      </c>
      <c r="BB7">
        <f t="shared" si="27"/>
        <v>379.84899999999999</v>
      </c>
      <c r="BC7" s="12">
        <f t="shared" si="28"/>
        <v>326.75762499999996</v>
      </c>
      <c r="BD7" s="19">
        <f t="shared" si="29"/>
        <v>377.149</v>
      </c>
      <c r="BE7" s="27">
        <f t="shared" si="30"/>
        <v>0</v>
      </c>
      <c r="BF7" s="14"/>
      <c r="BG7" s="3" t="s">
        <v>27</v>
      </c>
      <c r="BH7">
        <f t="shared" si="31"/>
        <v>21.727</v>
      </c>
      <c r="BI7" s="12">
        <f t="shared" si="32"/>
        <v>11.731</v>
      </c>
      <c r="BJ7" s="19">
        <f t="shared" si="33"/>
        <v>16.727</v>
      </c>
      <c r="BK7" s="27">
        <f t="shared" si="34"/>
        <v>0.38903499159909416</v>
      </c>
    </row>
    <row r="8" spans="1:63" x14ac:dyDescent="0.35">
      <c r="A8">
        <v>7</v>
      </c>
      <c r="B8" s="3" t="s">
        <v>66</v>
      </c>
      <c r="C8" t="s">
        <v>6</v>
      </c>
      <c r="D8" t="s">
        <v>7</v>
      </c>
      <c r="E8" t="s">
        <v>8</v>
      </c>
      <c r="F8">
        <v>2016</v>
      </c>
      <c r="G8">
        <v>4.4740000000000002</v>
      </c>
      <c r="H8">
        <v>2.5430000000000001</v>
      </c>
      <c r="I8">
        <v>1.512</v>
      </c>
      <c r="J8">
        <v>-0.24399999999999999</v>
      </c>
      <c r="K8">
        <v>0.127</v>
      </c>
      <c r="L8">
        <v>-1.4079999999999999</v>
      </c>
      <c r="M8" s="13">
        <f t="shared" si="0"/>
        <v>-14.816388888888884</v>
      </c>
      <c r="N8" s="19">
        <f t="shared" si="1"/>
        <v>1.706</v>
      </c>
      <c r="O8" s="27">
        <f t="shared" si="2"/>
        <v>0.99550521537290115</v>
      </c>
      <c r="Q8" s="3" t="s">
        <v>79</v>
      </c>
      <c r="R8">
        <f>_xlfn.MINIFS(R2:R6,R2:R6,"&gt;0")</f>
        <v>1.472</v>
      </c>
      <c r="W8" t="s">
        <v>68</v>
      </c>
      <c r="X8">
        <f t="shared" si="7"/>
        <v>0.72399999999999998</v>
      </c>
      <c r="Y8" s="12">
        <f t="shared" si="8"/>
        <v>-4.653965517241379</v>
      </c>
      <c r="Z8" s="19">
        <f t="shared" si="9"/>
        <v>0.42599999999999999</v>
      </c>
      <c r="AA8" s="27">
        <f t="shared" si="10"/>
        <v>0.98411396181384247</v>
      </c>
      <c r="AC8" s="3" t="s">
        <v>18</v>
      </c>
      <c r="AD8">
        <f t="shared" si="11"/>
        <v>7.2590000000000003</v>
      </c>
      <c r="AE8" s="12">
        <f t="shared" si="12"/>
        <v>-0.83099999999999952</v>
      </c>
      <c r="AF8" s="19">
        <f t="shared" si="13"/>
        <v>2.2590000000000003</v>
      </c>
      <c r="AG8" s="27">
        <f t="shared" si="14"/>
        <v>0.89784751740978563</v>
      </c>
      <c r="AH8" s="28"/>
      <c r="AO8" t="s">
        <v>89</v>
      </c>
      <c r="AP8">
        <f t="shared" si="19"/>
        <v>18.2</v>
      </c>
      <c r="AQ8" s="12">
        <f t="shared" si="20"/>
        <v>11.045727272727273</v>
      </c>
      <c r="AR8" s="19">
        <f t="shared" si="21"/>
        <v>17.326999999999998</v>
      </c>
      <c r="AS8" s="27">
        <f t="shared" si="22"/>
        <v>0.45002380574511991</v>
      </c>
      <c r="AT8" s="14"/>
      <c r="AU8" t="s">
        <v>21</v>
      </c>
      <c r="AV8">
        <f t="shared" si="23"/>
        <v>8.1739999999999995</v>
      </c>
      <c r="AW8" s="12">
        <f t="shared" si="24"/>
        <v>3.5771333333333324</v>
      </c>
      <c r="AX8" s="19">
        <f t="shared" si="25"/>
        <v>0</v>
      </c>
      <c r="AY8" s="27">
        <f t="shared" si="26"/>
        <v>1</v>
      </c>
      <c r="BA8" s="3" t="s">
        <v>52</v>
      </c>
      <c r="BB8">
        <f t="shared" si="27"/>
        <v>17.75</v>
      </c>
      <c r="BC8" s="12">
        <f t="shared" si="28"/>
        <v>-35.341374999999999</v>
      </c>
      <c r="BD8" s="19">
        <f t="shared" si="29"/>
        <v>15.05</v>
      </c>
      <c r="BE8" s="27">
        <f t="shared" si="30"/>
        <v>0.96009534693184917</v>
      </c>
      <c r="BF8" s="14"/>
      <c r="BG8" s="3" t="s">
        <v>29</v>
      </c>
      <c r="BH8">
        <f t="shared" si="31"/>
        <v>0.97799999999999998</v>
      </c>
      <c r="BI8" s="12">
        <f t="shared" si="32"/>
        <v>-9.0180000000000007</v>
      </c>
      <c r="BJ8" s="19">
        <f t="shared" si="33"/>
        <v>0</v>
      </c>
      <c r="BK8" s="27">
        <f t="shared" si="34"/>
        <v>1</v>
      </c>
    </row>
    <row r="9" spans="1:63" x14ac:dyDescent="0.35">
      <c r="A9">
        <v>8</v>
      </c>
      <c r="B9" t="s">
        <v>12</v>
      </c>
      <c r="C9" t="s">
        <v>6</v>
      </c>
      <c r="D9" t="s">
        <v>7</v>
      </c>
      <c r="E9" t="s">
        <v>8</v>
      </c>
      <c r="F9">
        <v>2016</v>
      </c>
      <c r="G9">
        <v>2.94</v>
      </c>
      <c r="H9">
        <v>2.3820000000000001</v>
      </c>
      <c r="I9">
        <v>2.0499999999999998</v>
      </c>
      <c r="J9">
        <v>1.853</v>
      </c>
      <c r="K9">
        <v>2.698</v>
      </c>
      <c r="L9">
        <v>0.873</v>
      </c>
      <c r="M9" s="13">
        <f t="shared" si="0"/>
        <v>-12.535388888888885</v>
      </c>
      <c r="N9" s="19">
        <f t="shared" si="1"/>
        <v>0.57499999999999996</v>
      </c>
      <c r="O9" s="27">
        <f t="shared" si="2"/>
        <v>0.9984850520746883</v>
      </c>
      <c r="W9" s="3" t="s">
        <v>46</v>
      </c>
      <c r="X9">
        <f t="shared" si="7"/>
        <v>2.7</v>
      </c>
      <c r="Y9" s="12">
        <f t="shared" si="8"/>
        <v>-2.677965517241379</v>
      </c>
      <c r="Z9" s="19">
        <f t="shared" si="9"/>
        <v>2.4020000000000001</v>
      </c>
      <c r="AA9" s="27">
        <f t="shared" si="10"/>
        <v>0.91042661097852029</v>
      </c>
      <c r="AC9" s="3" t="s">
        <v>23</v>
      </c>
      <c r="AD9">
        <f t="shared" si="11"/>
        <v>6.3179999999999996</v>
      </c>
      <c r="AE9" s="12">
        <f t="shared" si="12"/>
        <v>-1.7720000000000002</v>
      </c>
      <c r="AF9" s="19">
        <f t="shared" si="13"/>
        <v>1.3179999999999996</v>
      </c>
      <c r="AG9" s="27">
        <f t="shared" si="14"/>
        <v>0.94039974676675409</v>
      </c>
      <c r="AH9" s="28"/>
      <c r="AI9" t="s">
        <v>83</v>
      </c>
      <c r="AJ9">
        <f>MIN(AJ2:AJ7)</f>
        <v>5.17</v>
      </c>
      <c r="AO9" t="s">
        <v>16</v>
      </c>
      <c r="AP9">
        <f t="shared" si="19"/>
        <v>1.4</v>
      </c>
      <c r="AQ9" s="12">
        <f t="shared" si="20"/>
        <v>-5.7542727272727276</v>
      </c>
      <c r="AR9" s="19">
        <f t="shared" si="21"/>
        <v>0.52699999999999991</v>
      </c>
      <c r="AS9" s="27">
        <f t="shared" si="22"/>
        <v>0.98327249642913828</v>
      </c>
      <c r="AT9" s="14"/>
      <c r="AU9" t="s">
        <v>22</v>
      </c>
      <c r="AV9">
        <f t="shared" si="23"/>
        <v>1.498</v>
      </c>
      <c r="AW9" s="12">
        <f t="shared" si="24"/>
        <v>-3.0988666666666669</v>
      </c>
      <c r="AX9" s="19">
        <f t="shared" si="25"/>
        <v>0</v>
      </c>
      <c r="AY9" s="27">
        <f t="shared" si="26"/>
        <v>1</v>
      </c>
      <c r="BA9" s="3" t="s">
        <v>41</v>
      </c>
      <c r="BB9" s="3">
        <f t="shared" si="27"/>
        <v>5.4550000000000001</v>
      </c>
      <c r="BC9" s="12">
        <f t="shared" si="28"/>
        <v>-47.636375000000001</v>
      </c>
      <c r="BD9" s="19">
        <f t="shared" si="29"/>
        <v>2.7549999999999999</v>
      </c>
      <c r="BE9" s="27">
        <f t="shared" si="30"/>
        <v>0.99269519473735846</v>
      </c>
      <c r="BF9" s="14"/>
      <c r="BG9" s="3" t="s">
        <v>30</v>
      </c>
      <c r="BH9">
        <f t="shared" si="31"/>
        <v>19.241</v>
      </c>
      <c r="BI9" s="12">
        <f t="shared" si="32"/>
        <v>9.2449999999999992</v>
      </c>
      <c r="BJ9" s="19">
        <f t="shared" si="33"/>
        <v>14.241</v>
      </c>
      <c r="BK9" s="27">
        <f t="shared" si="34"/>
        <v>0.47983782599167213</v>
      </c>
    </row>
    <row r="10" spans="1:63" x14ac:dyDescent="0.35">
      <c r="A10">
        <v>9</v>
      </c>
      <c r="B10" s="3" t="s">
        <v>90</v>
      </c>
      <c r="C10" t="s">
        <v>6</v>
      </c>
      <c r="D10" t="s">
        <v>7</v>
      </c>
      <c r="E10" t="s">
        <v>8</v>
      </c>
      <c r="F10">
        <v>2015</v>
      </c>
      <c r="G10">
        <v>1.1950000000000001</v>
      </c>
      <c r="H10">
        <v>5.8739999999999997</v>
      </c>
      <c r="I10">
        <v>6.5519999999999996</v>
      </c>
      <c r="J10">
        <v>11.6</v>
      </c>
      <c r="K10">
        <v>4.5</v>
      </c>
      <c r="L10">
        <v>4.617</v>
      </c>
      <c r="M10" s="13">
        <f t="shared" si="0"/>
        <v>-8.7913888888888856</v>
      </c>
      <c r="N10" s="19">
        <f t="shared" si="1"/>
        <v>4.319</v>
      </c>
      <c r="O10" s="27">
        <f t="shared" si="2"/>
        <v>0.98862076506187579</v>
      </c>
      <c r="W10" s="3" t="s">
        <v>47</v>
      </c>
      <c r="X10">
        <f t="shared" si="7"/>
        <v>10.199</v>
      </c>
      <c r="Y10" s="12">
        <f t="shared" si="8"/>
        <v>4.8210344827586207</v>
      </c>
      <c r="Z10" s="19">
        <f t="shared" si="9"/>
        <v>9.9009999999999998</v>
      </c>
      <c r="AA10" s="27">
        <f t="shared" si="10"/>
        <v>0.6307801312649165</v>
      </c>
      <c r="AC10" s="3" t="s">
        <v>48</v>
      </c>
      <c r="AD10">
        <f t="shared" si="11"/>
        <v>27.114000000000001</v>
      </c>
      <c r="AE10" s="12">
        <f t="shared" si="12"/>
        <v>19.024000000000001</v>
      </c>
      <c r="AF10" s="19">
        <f t="shared" si="13"/>
        <v>22.114000000000001</v>
      </c>
      <c r="AG10" s="27">
        <f t="shared" si="14"/>
        <v>0</v>
      </c>
      <c r="AH10" s="28"/>
      <c r="AO10" s="3" t="s">
        <v>19</v>
      </c>
      <c r="AP10">
        <f t="shared" si="19"/>
        <v>2.0859999999999999</v>
      </c>
      <c r="AQ10" s="12">
        <f t="shared" si="20"/>
        <v>-5.0682727272727277</v>
      </c>
      <c r="AR10" s="19">
        <f t="shared" si="21"/>
        <v>1.2129999999999999</v>
      </c>
      <c r="AS10" s="27">
        <f t="shared" si="22"/>
        <v>0.96149817489287415</v>
      </c>
      <c r="AT10" s="14"/>
      <c r="AU10" t="s">
        <v>25</v>
      </c>
      <c r="AV10">
        <f t="shared" si="23"/>
        <v>8.8439999999999994</v>
      </c>
      <c r="AW10" s="12">
        <f t="shared" si="24"/>
        <v>4.2471333333333323</v>
      </c>
      <c r="AX10" s="19">
        <f t="shared" si="25"/>
        <v>0</v>
      </c>
      <c r="AY10" s="27">
        <f t="shared" si="26"/>
        <v>1</v>
      </c>
      <c r="BF10" s="14"/>
      <c r="BG10" s="3" t="s">
        <v>31</v>
      </c>
      <c r="BH10">
        <f t="shared" si="31"/>
        <v>6.7270000000000003</v>
      </c>
      <c r="BI10" s="12">
        <f t="shared" si="32"/>
        <v>-3.2690000000000001</v>
      </c>
      <c r="BJ10" s="19">
        <f t="shared" si="33"/>
        <v>1.7270000000000003</v>
      </c>
      <c r="BK10" s="27">
        <f t="shared" si="34"/>
        <v>0.93692015486887281</v>
      </c>
    </row>
    <row r="11" spans="1:63" x14ac:dyDescent="0.35">
      <c r="A11">
        <v>10</v>
      </c>
      <c r="B11" t="s">
        <v>13</v>
      </c>
      <c r="C11" t="s">
        <v>6</v>
      </c>
      <c r="D11" t="s">
        <v>7</v>
      </c>
      <c r="E11" t="s">
        <v>8</v>
      </c>
      <c r="F11">
        <v>2015</v>
      </c>
      <c r="G11">
        <v>1.8580000000000001</v>
      </c>
      <c r="H11">
        <v>7.6980000000000004</v>
      </c>
      <c r="I11">
        <v>0.22600000000000001</v>
      </c>
      <c r="J11">
        <v>1.675</v>
      </c>
      <c r="K11">
        <v>6.758</v>
      </c>
      <c r="L11">
        <v>-1.1220000000000001</v>
      </c>
      <c r="M11" s="13">
        <f t="shared" si="0"/>
        <v>-14.530388888888885</v>
      </c>
      <c r="N11" s="19">
        <f t="shared" si="1"/>
        <v>1.4200000000000002</v>
      </c>
      <c r="O11" s="27">
        <f t="shared" si="2"/>
        <v>0.99625873729749104</v>
      </c>
      <c r="W11" s="3" t="s">
        <v>17</v>
      </c>
      <c r="X11">
        <f t="shared" si="7"/>
        <v>9</v>
      </c>
      <c r="Y11" s="12">
        <f t="shared" si="8"/>
        <v>3.6220344827586208</v>
      </c>
      <c r="Z11" s="19">
        <f t="shared" si="9"/>
        <v>8.702</v>
      </c>
      <c r="AA11" s="27">
        <f t="shared" si="10"/>
        <v>0.67549224343675429</v>
      </c>
      <c r="AC11" s="3" t="s">
        <v>26</v>
      </c>
      <c r="AD11">
        <f t="shared" si="11"/>
        <v>6.66</v>
      </c>
      <c r="AE11" s="12">
        <f t="shared" si="12"/>
        <v>-1.4299999999999997</v>
      </c>
      <c r="AF11" s="19">
        <f t="shared" si="13"/>
        <v>1.6600000000000001</v>
      </c>
      <c r="AG11" s="27">
        <f t="shared" si="14"/>
        <v>0.92493443067739889</v>
      </c>
      <c r="AH11" s="28"/>
      <c r="AO11" s="3" t="s">
        <v>34</v>
      </c>
      <c r="AP11">
        <f t="shared" si="19"/>
        <v>5.7229999999999999</v>
      </c>
      <c r="AQ11" s="12">
        <f t="shared" si="20"/>
        <v>-1.4312727272727273</v>
      </c>
      <c r="AR11" s="19">
        <f t="shared" si="21"/>
        <v>4.8499999999999996</v>
      </c>
      <c r="AS11" s="27">
        <f t="shared" si="22"/>
        <v>0.84605618155848283</v>
      </c>
      <c r="AT11" s="14"/>
      <c r="AU11" t="s">
        <v>28</v>
      </c>
      <c r="AV11">
        <f t="shared" si="23"/>
        <v>-1.8</v>
      </c>
      <c r="AW11" s="12">
        <f t="shared" si="24"/>
        <v>-6.3968666666666669</v>
      </c>
      <c r="AX11" s="19">
        <f t="shared" si="25"/>
        <v>1.8</v>
      </c>
      <c r="AY11" s="27">
        <f t="shared" si="26"/>
        <v>0.75855130784708247</v>
      </c>
      <c r="BA11" t="s">
        <v>83</v>
      </c>
      <c r="BB11">
        <f>_xlfn.MINIFS(BB2:BB9,BB2:BB9,"&gt;0")</f>
        <v>2.7</v>
      </c>
      <c r="BF11" s="14"/>
      <c r="BG11" s="3" t="s">
        <v>36</v>
      </c>
      <c r="BH11">
        <f t="shared" si="31"/>
        <v>-1.014</v>
      </c>
      <c r="BI11" s="12">
        <f t="shared" si="32"/>
        <v>-11.01</v>
      </c>
      <c r="BJ11" s="19">
        <f t="shared" si="33"/>
        <v>1.014</v>
      </c>
      <c r="BK11" s="27">
        <f t="shared" si="34"/>
        <v>0.96296296296296302</v>
      </c>
    </row>
    <row r="12" spans="1:63" x14ac:dyDescent="0.35">
      <c r="A12">
        <v>11</v>
      </c>
      <c r="B12" t="s">
        <v>14</v>
      </c>
      <c r="C12" t="s">
        <v>6</v>
      </c>
      <c r="D12" t="s">
        <v>7</v>
      </c>
      <c r="E12" t="s">
        <v>8</v>
      </c>
      <c r="F12">
        <v>2015</v>
      </c>
      <c r="G12">
        <v>2.2309999999999999</v>
      </c>
      <c r="H12">
        <v>5.91</v>
      </c>
      <c r="I12">
        <v>1.571</v>
      </c>
      <c r="J12">
        <v>1.3480000000000001</v>
      </c>
      <c r="K12">
        <v>2</v>
      </c>
      <c r="L12">
        <v>1.8</v>
      </c>
      <c r="M12" s="13">
        <f t="shared" si="0"/>
        <v>-11.608388888888884</v>
      </c>
      <c r="N12" s="19">
        <f t="shared" si="1"/>
        <v>1.502</v>
      </c>
      <c r="O12" s="27">
        <f t="shared" si="2"/>
        <v>0.99604269254988131</v>
      </c>
      <c r="W12" s="3" t="s">
        <v>94</v>
      </c>
      <c r="X12">
        <f t="shared" si="7"/>
        <v>7.2249999999999996</v>
      </c>
      <c r="Y12" s="12">
        <f t="shared" si="8"/>
        <v>1.8470344827586205</v>
      </c>
      <c r="Z12" s="19">
        <f t="shared" si="9"/>
        <v>6.9269999999999996</v>
      </c>
      <c r="AA12" s="27">
        <f t="shared" si="10"/>
        <v>0.74168406921241048</v>
      </c>
      <c r="AC12" s="3" t="s">
        <v>27</v>
      </c>
      <c r="AD12">
        <f t="shared" si="11"/>
        <v>21.727</v>
      </c>
      <c r="AE12" s="12">
        <f t="shared" si="12"/>
        <v>13.637</v>
      </c>
      <c r="AF12" s="19">
        <f t="shared" si="13"/>
        <v>16.727</v>
      </c>
      <c r="AG12" s="27">
        <f t="shared" si="14"/>
        <v>0.24360133851858556</v>
      </c>
      <c r="AH12" s="28"/>
      <c r="AO12" s="3" t="s">
        <v>92</v>
      </c>
      <c r="AP12">
        <f t="shared" si="19"/>
        <v>5.4329999999999998</v>
      </c>
      <c r="AQ12" s="12">
        <f t="shared" si="20"/>
        <v>-1.7212727272727273</v>
      </c>
      <c r="AR12" s="19">
        <f t="shared" si="21"/>
        <v>4.5599999999999996</v>
      </c>
      <c r="AS12" s="27">
        <f t="shared" si="22"/>
        <v>0.85526106967148074</v>
      </c>
      <c r="AT12" s="14"/>
      <c r="AU12" t="s">
        <v>32</v>
      </c>
      <c r="AV12">
        <f t="shared" si="23"/>
        <v>0.29799999999999999</v>
      </c>
      <c r="AW12" s="12">
        <f t="shared" si="24"/>
        <v>-4.2988666666666671</v>
      </c>
      <c r="AX12" s="19">
        <f t="shared" si="25"/>
        <v>0</v>
      </c>
      <c r="AY12" s="27">
        <f t="shared" si="26"/>
        <v>1</v>
      </c>
      <c r="BF12" s="14"/>
      <c r="BG12" s="3" t="s">
        <v>37</v>
      </c>
      <c r="BH12">
        <f t="shared" si="31"/>
        <v>6.3410000000000002</v>
      </c>
      <c r="BI12" s="12">
        <f t="shared" si="32"/>
        <v>-3.6550000000000002</v>
      </c>
      <c r="BJ12" s="19">
        <f t="shared" si="33"/>
        <v>1.3410000000000002</v>
      </c>
      <c r="BK12" s="27">
        <f t="shared" si="34"/>
        <v>0.95101906640368172</v>
      </c>
    </row>
    <row r="13" spans="1:63" x14ac:dyDescent="0.35">
      <c r="A13">
        <v>12</v>
      </c>
      <c r="B13" t="s">
        <v>68</v>
      </c>
      <c r="C13" t="s">
        <v>6</v>
      </c>
      <c r="D13" t="s">
        <v>7</v>
      </c>
      <c r="E13" t="s">
        <v>8</v>
      </c>
      <c r="F13">
        <v>2016</v>
      </c>
      <c r="G13">
        <v>4.8949999999999996</v>
      </c>
      <c r="H13">
        <v>1.3</v>
      </c>
      <c r="I13">
        <v>2.5840000000000001</v>
      </c>
      <c r="J13">
        <v>0.44900000000000001</v>
      </c>
      <c r="K13">
        <v>1.244</v>
      </c>
      <c r="L13">
        <v>0.72399999999999998</v>
      </c>
      <c r="M13" s="13">
        <f t="shared" si="0"/>
        <v>-12.684388888888884</v>
      </c>
      <c r="N13" s="19">
        <f t="shared" si="1"/>
        <v>0.42599999999999999</v>
      </c>
      <c r="O13" s="27">
        <f t="shared" si="2"/>
        <v>0.99887762118924728</v>
      </c>
      <c r="W13" s="3" t="s">
        <v>20</v>
      </c>
      <c r="X13">
        <f t="shared" si="7"/>
        <v>17.454999999999998</v>
      </c>
      <c r="Y13" s="12">
        <f t="shared" si="8"/>
        <v>12.07703448275862</v>
      </c>
      <c r="Z13" s="19">
        <f t="shared" si="9"/>
        <v>17.157</v>
      </c>
      <c r="AA13" s="27">
        <f t="shared" si="10"/>
        <v>0.36019540572792363</v>
      </c>
      <c r="AC13" s="3" t="s">
        <v>29</v>
      </c>
      <c r="AD13">
        <f t="shared" si="11"/>
        <v>0.97799999999999998</v>
      </c>
      <c r="AE13" s="12">
        <f t="shared" si="12"/>
        <v>-7.1120000000000001</v>
      </c>
      <c r="AF13" s="19">
        <f t="shared" si="13"/>
        <v>0</v>
      </c>
      <c r="AG13" s="27">
        <f t="shared" si="14"/>
        <v>1</v>
      </c>
      <c r="AH13" s="28"/>
      <c r="AU13" t="s">
        <v>33</v>
      </c>
      <c r="AV13">
        <f t="shared" si="23"/>
        <v>15.696</v>
      </c>
      <c r="AW13" s="12">
        <f t="shared" si="24"/>
        <v>11.099133333333333</v>
      </c>
      <c r="AX13" s="19">
        <f t="shared" si="25"/>
        <v>5.6959999999999997</v>
      </c>
      <c r="AY13" s="27">
        <f>1 -(AX13-MIN(AX$2:AX$16))/(MAX(AX$2:AX$16)-MIN(AX$2:AX$16))</f>
        <v>0.23594902749832314</v>
      </c>
      <c r="BG13" s="3" t="s">
        <v>95</v>
      </c>
      <c r="BH13">
        <f t="shared" si="31"/>
        <v>8.0329999999999995</v>
      </c>
      <c r="BI13" s="12">
        <f t="shared" si="32"/>
        <v>-1.963000000000001</v>
      </c>
      <c r="BJ13" s="19">
        <f t="shared" si="33"/>
        <v>3.0329999999999995</v>
      </c>
      <c r="BK13" s="27">
        <f>1 -(BJ13-MIN(BJ$2:BJ$16))/(MAX(BJ$2:BJ$16)-MIN(BJ$2:BJ$16))</f>
        <v>0.88921761998685078</v>
      </c>
    </row>
    <row r="14" spans="1:63" x14ac:dyDescent="0.35">
      <c r="A14">
        <v>13</v>
      </c>
      <c r="B14" t="s">
        <v>89</v>
      </c>
      <c r="C14" t="s">
        <v>6</v>
      </c>
      <c r="D14" t="s">
        <v>7</v>
      </c>
      <c r="E14" t="s">
        <v>8</v>
      </c>
      <c r="F14">
        <v>2015</v>
      </c>
      <c r="G14">
        <v>14.95</v>
      </c>
      <c r="H14">
        <v>0.85699999999999998</v>
      </c>
      <c r="I14">
        <v>0.876</v>
      </c>
      <c r="J14">
        <v>1.24</v>
      </c>
      <c r="K14">
        <v>0.95899999999999996</v>
      </c>
      <c r="L14">
        <v>18.2</v>
      </c>
      <c r="M14" s="13">
        <f t="shared" si="0"/>
        <v>4.7916111111111146</v>
      </c>
      <c r="N14" s="19">
        <f t="shared" si="1"/>
        <v>17.902000000000001</v>
      </c>
      <c r="O14" s="27">
        <f t="shared" si="2"/>
        <v>0.95283374302794621</v>
      </c>
      <c r="W14" s="3" t="s">
        <v>21</v>
      </c>
      <c r="X14">
        <f t="shared" si="7"/>
        <v>8.1739999999999995</v>
      </c>
      <c r="Y14" s="12">
        <f t="shared" si="8"/>
        <v>2.7960344827586203</v>
      </c>
      <c r="Z14" s="19">
        <f t="shared" si="9"/>
        <v>7.8759999999999994</v>
      </c>
      <c r="AA14" s="27">
        <f t="shared" si="10"/>
        <v>0.70629474940334136</v>
      </c>
      <c r="AC14" s="3" t="s">
        <v>34</v>
      </c>
      <c r="AD14">
        <f t="shared" si="11"/>
        <v>5.7229999999999999</v>
      </c>
      <c r="AE14" s="12">
        <f t="shared" si="12"/>
        <v>-2.367</v>
      </c>
      <c r="AF14" s="19">
        <f t="shared" si="13"/>
        <v>0.72299999999999986</v>
      </c>
      <c r="AG14" s="27">
        <f t="shared" si="14"/>
        <v>0.96730577914443339</v>
      </c>
      <c r="AH14" s="28"/>
      <c r="AO14" t="s">
        <v>83</v>
      </c>
      <c r="AP14">
        <f>_xlfn.MINIFS(AP2:AP12,AP2:AP12,"&gt;0")</f>
        <v>0.873</v>
      </c>
      <c r="AU14" t="s">
        <v>35</v>
      </c>
      <c r="AV14">
        <f t="shared" si="23"/>
        <v>0.85099999999999998</v>
      </c>
      <c r="AW14" s="12">
        <f t="shared" si="24"/>
        <v>-3.7458666666666671</v>
      </c>
      <c r="AX14" s="19">
        <f t="shared" si="25"/>
        <v>0</v>
      </c>
      <c r="AY14" s="27">
        <f t="shared" si="26"/>
        <v>1</v>
      </c>
      <c r="BG14" s="3" t="s">
        <v>93</v>
      </c>
      <c r="BH14">
        <f t="shared" si="31"/>
        <v>5.17</v>
      </c>
      <c r="BI14" s="12">
        <f t="shared" si="32"/>
        <v>-4.8260000000000005</v>
      </c>
      <c r="BJ14" s="19">
        <f t="shared" si="33"/>
        <v>0.16999999999999993</v>
      </c>
      <c r="BK14" s="27">
        <f t="shared" si="34"/>
        <v>0.99379063481627583</v>
      </c>
    </row>
    <row r="15" spans="1:63" x14ac:dyDescent="0.35">
      <c r="A15">
        <v>14</v>
      </c>
      <c r="B15" t="s">
        <v>46</v>
      </c>
      <c r="C15" t="s">
        <v>6</v>
      </c>
      <c r="D15" t="s">
        <v>7</v>
      </c>
      <c r="E15" t="s">
        <v>8</v>
      </c>
      <c r="F15">
        <v>2016</v>
      </c>
      <c r="G15">
        <v>5.0739999999999998</v>
      </c>
      <c r="H15">
        <v>3.738</v>
      </c>
      <c r="I15">
        <v>2.399</v>
      </c>
      <c r="J15">
        <v>2.9359999999999999</v>
      </c>
      <c r="K15">
        <v>2.1040000000000001</v>
      </c>
      <c r="L15">
        <v>2.7</v>
      </c>
      <c r="M15" s="13">
        <f t="shared" si="0"/>
        <v>-10.708388888888884</v>
      </c>
      <c r="N15" s="19">
        <f t="shared" si="1"/>
        <v>2.4020000000000001</v>
      </c>
      <c r="O15" s="27">
        <f t="shared" si="2"/>
        <v>0.99367146971026288</v>
      </c>
      <c r="W15" s="3" t="s">
        <v>22</v>
      </c>
      <c r="X15">
        <f t="shared" si="7"/>
        <v>1.498</v>
      </c>
      <c r="Y15" s="12">
        <f t="shared" si="8"/>
        <v>-3.8799655172413789</v>
      </c>
      <c r="Z15" s="19">
        <f t="shared" si="9"/>
        <v>1.2</v>
      </c>
      <c r="AA15" s="27">
        <f t="shared" si="10"/>
        <v>0.95525059665871126</v>
      </c>
      <c r="AC15" s="3" t="s">
        <v>36</v>
      </c>
      <c r="AD15">
        <f t="shared" si="11"/>
        <v>-1.014</v>
      </c>
      <c r="AE15" s="12">
        <f t="shared" si="12"/>
        <v>-9.1039999999999992</v>
      </c>
      <c r="AF15" s="19">
        <f t="shared" si="13"/>
        <v>1.014</v>
      </c>
      <c r="AG15" s="27">
        <f t="shared" si="14"/>
        <v>0.95414669440173649</v>
      </c>
      <c r="AH15" s="28"/>
      <c r="AU15" t="s">
        <v>70</v>
      </c>
      <c r="AV15">
        <f t="shared" si="23"/>
        <v>11.542</v>
      </c>
      <c r="AW15" s="12">
        <f t="shared" si="24"/>
        <v>6.9451333333333327</v>
      </c>
      <c r="AX15" s="19">
        <f t="shared" si="25"/>
        <v>1.5419999999999998</v>
      </c>
      <c r="AY15" s="27">
        <f t="shared" si="26"/>
        <v>0.79315895372233403</v>
      </c>
      <c r="BG15" s="3" t="s">
        <v>42</v>
      </c>
      <c r="BH15">
        <f t="shared" si="31"/>
        <v>17.899999999999999</v>
      </c>
      <c r="BI15" s="12">
        <f t="shared" si="32"/>
        <v>7.9039999999999981</v>
      </c>
      <c r="BJ15" s="19">
        <f t="shared" si="33"/>
        <v>12.899999999999999</v>
      </c>
      <c r="BK15" s="27">
        <f t="shared" si="34"/>
        <v>0.52881875958799041</v>
      </c>
    </row>
    <row r="16" spans="1:63" x14ac:dyDescent="0.35">
      <c r="A16">
        <v>15</v>
      </c>
      <c r="B16" t="s">
        <v>47</v>
      </c>
      <c r="C16" t="s">
        <v>6</v>
      </c>
      <c r="D16" t="s">
        <v>7</v>
      </c>
      <c r="E16" t="s">
        <v>8</v>
      </c>
      <c r="F16">
        <v>2016</v>
      </c>
      <c r="G16">
        <v>11.09</v>
      </c>
      <c r="H16">
        <v>8.65</v>
      </c>
      <c r="I16">
        <v>6.9139999999999997</v>
      </c>
      <c r="J16">
        <v>10.097</v>
      </c>
      <c r="K16">
        <v>10.994</v>
      </c>
      <c r="L16">
        <v>10.199</v>
      </c>
      <c r="M16" s="13">
        <f t="shared" si="0"/>
        <v>-3.2093888888888848</v>
      </c>
      <c r="N16" s="19">
        <f t="shared" si="1"/>
        <v>9.9009999999999998</v>
      </c>
      <c r="O16" s="27">
        <f t="shared" si="2"/>
        <v>0.97391391407215366</v>
      </c>
      <c r="W16" s="3" t="s">
        <v>23</v>
      </c>
      <c r="X16">
        <f t="shared" si="7"/>
        <v>6.3179999999999996</v>
      </c>
      <c r="Y16" s="12">
        <f t="shared" si="8"/>
        <v>0.94003448275862045</v>
      </c>
      <c r="Z16" s="19">
        <f t="shared" si="9"/>
        <v>6.02</v>
      </c>
      <c r="AA16" s="27">
        <f t="shared" si="10"/>
        <v>0.77550715990453467</v>
      </c>
      <c r="AC16" s="3" t="s">
        <v>52</v>
      </c>
      <c r="AD16">
        <f t="shared" si="11"/>
        <v>17.75</v>
      </c>
      <c r="AE16" s="12">
        <f t="shared" si="12"/>
        <v>9.66</v>
      </c>
      <c r="AF16" s="19">
        <f t="shared" si="13"/>
        <v>12.75</v>
      </c>
      <c r="AG16" s="27">
        <f t="shared" si="14"/>
        <v>0.4234421633354436</v>
      </c>
      <c r="AH16" s="28"/>
      <c r="AU16" t="s">
        <v>40</v>
      </c>
      <c r="AV16">
        <f t="shared" si="23"/>
        <v>0.85699999999999998</v>
      </c>
      <c r="AW16" s="12">
        <f t="shared" si="24"/>
        <v>-3.7398666666666669</v>
      </c>
      <c r="AX16" s="19">
        <f t="shared" si="25"/>
        <v>0</v>
      </c>
      <c r="AY16" s="27">
        <f t="shared" si="26"/>
        <v>1</v>
      </c>
      <c r="BG16" s="3" t="s">
        <v>43</v>
      </c>
      <c r="BH16">
        <f t="shared" si="31"/>
        <v>-1.5660000000000001</v>
      </c>
      <c r="BI16" s="12">
        <f t="shared" si="32"/>
        <v>-11.562000000000001</v>
      </c>
      <c r="BJ16" s="19">
        <f t="shared" si="33"/>
        <v>1.5660000000000001</v>
      </c>
      <c r="BK16" s="27">
        <f t="shared" si="34"/>
        <v>0.94280078895463515</v>
      </c>
    </row>
    <row r="17" spans="1:59" x14ac:dyDescent="0.35">
      <c r="A17">
        <v>16</v>
      </c>
      <c r="B17" t="s">
        <v>16</v>
      </c>
      <c r="C17" t="s">
        <v>6</v>
      </c>
      <c r="D17" t="s">
        <v>7</v>
      </c>
      <c r="E17" t="s">
        <v>8</v>
      </c>
      <c r="F17">
        <v>2016</v>
      </c>
      <c r="G17">
        <v>4.7990000000000004</v>
      </c>
      <c r="H17">
        <v>3.4420000000000002</v>
      </c>
      <c r="I17">
        <v>3.1789999999999998</v>
      </c>
      <c r="J17">
        <v>4.2960000000000003</v>
      </c>
      <c r="K17">
        <v>1.6950000000000001</v>
      </c>
      <c r="L17">
        <v>1.4</v>
      </c>
      <c r="M17" s="13">
        <f t="shared" si="0"/>
        <v>-12.008388888888884</v>
      </c>
      <c r="N17" s="19">
        <f t="shared" si="1"/>
        <v>1.1019999999999999</v>
      </c>
      <c r="O17" s="27">
        <f t="shared" si="2"/>
        <v>0.99709656936748947</v>
      </c>
      <c r="W17" s="3" t="s">
        <v>25</v>
      </c>
      <c r="X17">
        <f t="shared" si="7"/>
        <v>8.8439999999999994</v>
      </c>
      <c r="Y17" s="12">
        <f t="shared" si="8"/>
        <v>3.4660344827586202</v>
      </c>
      <c r="Z17" s="19">
        <f t="shared" si="9"/>
        <v>8.5459999999999994</v>
      </c>
      <c r="AA17" s="27">
        <f t="shared" si="10"/>
        <v>0.68130966587112174</v>
      </c>
      <c r="AC17" s="3" t="s">
        <v>95</v>
      </c>
      <c r="AD17">
        <f t="shared" si="11"/>
        <v>8.0329999999999995</v>
      </c>
      <c r="AE17" s="12">
        <f t="shared" si="12"/>
        <v>-5.7000000000000384E-2</v>
      </c>
      <c r="AF17" s="19">
        <f t="shared" si="13"/>
        <v>3.0329999999999995</v>
      </c>
      <c r="AG17" s="27">
        <f t="shared" si="14"/>
        <v>0.86284706520756083</v>
      </c>
      <c r="AH17" s="28"/>
    </row>
    <row r="18" spans="1:59" x14ac:dyDescent="0.35">
      <c r="A18">
        <v>17</v>
      </c>
      <c r="B18" t="s">
        <v>17</v>
      </c>
      <c r="C18" t="s">
        <v>6</v>
      </c>
      <c r="D18" t="s">
        <v>7</v>
      </c>
      <c r="E18" t="s">
        <v>8</v>
      </c>
      <c r="F18">
        <v>2009</v>
      </c>
      <c r="G18">
        <v>3.8980000000000001</v>
      </c>
      <c r="H18">
        <v>6.0149999999999997</v>
      </c>
      <c r="I18">
        <v>6.4530000000000003</v>
      </c>
      <c r="J18">
        <v>10.039999999999999</v>
      </c>
      <c r="K18">
        <v>9</v>
      </c>
      <c r="L18">
        <v>9</v>
      </c>
      <c r="M18" s="13">
        <f t="shared" si="0"/>
        <v>-4.4083888888888847</v>
      </c>
      <c r="N18" s="19">
        <f t="shared" si="1"/>
        <v>8.702</v>
      </c>
      <c r="O18" s="27">
        <f t="shared" si="2"/>
        <v>0.97707290983293416</v>
      </c>
      <c r="W18" s="3" t="s">
        <v>48</v>
      </c>
      <c r="X18">
        <f t="shared" si="7"/>
        <v>27.114000000000001</v>
      </c>
      <c r="Y18" s="12">
        <f t="shared" si="8"/>
        <v>21.736034482758622</v>
      </c>
      <c r="Z18" s="19">
        <f t="shared" si="9"/>
        <v>26.816000000000003</v>
      </c>
      <c r="AA18" s="27">
        <f t="shared" si="10"/>
        <v>0</v>
      </c>
      <c r="AC18" s="3" t="s">
        <v>41</v>
      </c>
      <c r="AD18">
        <f t="shared" si="11"/>
        <v>5.4550000000000001</v>
      </c>
      <c r="AE18" s="12">
        <f t="shared" si="12"/>
        <v>-2.6349999999999998</v>
      </c>
      <c r="AF18" s="19">
        <f t="shared" si="13"/>
        <v>0.45500000000000007</v>
      </c>
      <c r="AG18" s="27">
        <f t="shared" si="14"/>
        <v>0.97942479877000999</v>
      </c>
      <c r="AH18" s="28"/>
      <c r="AU18" t="s">
        <v>84</v>
      </c>
      <c r="BG18" s="3" t="s">
        <v>86</v>
      </c>
    </row>
    <row r="19" spans="1:59" x14ac:dyDescent="0.35">
      <c r="A19">
        <v>18</v>
      </c>
      <c r="B19" t="s">
        <v>18</v>
      </c>
      <c r="C19" t="s">
        <v>6</v>
      </c>
      <c r="D19" t="s">
        <v>7</v>
      </c>
      <c r="E19" t="s">
        <v>8</v>
      </c>
      <c r="F19">
        <v>2016</v>
      </c>
      <c r="G19">
        <v>33.231999999999999</v>
      </c>
      <c r="H19">
        <v>24.132000000000001</v>
      </c>
      <c r="I19">
        <v>8.0709999999999997</v>
      </c>
      <c r="J19">
        <v>7.4039999999999999</v>
      </c>
      <c r="K19">
        <v>10.115</v>
      </c>
      <c r="L19">
        <v>7.2590000000000003</v>
      </c>
      <c r="M19" s="13">
        <f t="shared" si="0"/>
        <v>-6.1493888888888844</v>
      </c>
      <c r="N19" s="19">
        <f t="shared" si="1"/>
        <v>6.9610000000000003</v>
      </c>
      <c r="O19" s="27">
        <f t="shared" si="2"/>
        <v>0.98165990868157371</v>
      </c>
      <c r="W19" s="2" t="s">
        <v>28</v>
      </c>
      <c r="X19">
        <f t="shared" si="7"/>
        <v>-1.8</v>
      </c>
      <c r="Y19" s="12">
        <f t="shared" si="8"/>
        <v>-7.177965517241379</v>
      </c>
      <c r="Z19" s="19">
        <f t="shared" si="9"/>
        <v>2.0979999999999999</v>
      </c>
      <c r="AA19" s="27">
        <f t="shared" si="10"/>
        <v>0.92176312649164682</v>
      </c>
      <c r="AC19" s="3" t="s">
        <v>42</v>
      </c>
      <c r="AD19">
        <f t="shared" si="11"/>
        <v>17.899999999999999</v>
      </c>
      <c r="AE19" s="12">
        <f t="shared" si="12"/>
        <v>9.8099999999999987</v>
      </c>
      <c r="AF19" s="19">
        <f t="shared" si="13"/>
        <v>12.899999999999999</v>
      </c>
      <c r="AG19" s="27">
        <f t="shared" si="14"/>
        <v>0.41665912996291954</v>
      </c>
      <c r="AH19" s="28"/>
      <c r="AU19" t="s">
        <v>85</v>
      </c>
    </row>
    <row r="20" spans="1:59" x14ac:dyDescent="0.35">
      <c r="A20">
        <v>19</v>
      </c>
      <c r="B20" t="s">
        <v>19</v>
      </c>
      <c r="C20" t="s">
        <v>6</v>
      </c>
      <c r="D20" t="s">
        <v>7</v>
      </c>
      <c r="E20" t="s">
        <v>8</v>
      </c>
      <c r="F20">
        <v>2016</v>
      </c>
      <c r="G20">
        <v>1.262</v>
      </c>
      <c r="H20">
        <v>2.6829999999999998</v>
      </c>
      <c r="I20">
        <v>0.48</v>
      </c>
      <c r="J20">
        <v>4.5119999999999996</v>
      </c>
      <c r="K20">
        <v>-0.14299999999999999</v>
      </c>
      <c r="L20">
        <v>2.0859999999999999</v>
      </c>
      <c r="M20" s="13">
        <f t="shared" si="0"/>
        <v>-11.322388888888884</v>
      </c>
      <c r="N20" s="19">
        <f t="shared" si="1"/>
        <v>1.7879999999999998</v>
      </c>
      <c r="O20" s="27">
        <f t="shared" si="2"/>
        <v>0.99528917062529143</v>
      </c>
      <c r="W20" s="3" t="s">
        <v>49</v>
      </c>
      <c r="X20">
        <f t="shared" si="7"/>
        <v>1.472</v>
      </c>
      <c r="Y20" s="12">
        <f t="shared" si="8"/>
        <v>-3.9059655172413792</v>
      </c>
      <c r="Z20" s="19">
        <f t="shared" si="9"/>
        <v>1.1739999999999999</v>
      </c>
      <c r="AA20" s="27">
        <f t="shared" si="10"/>
        <v>0.95622016706443913</v>
      </c>
      <c r="AC20" s="3" t="s">
        <v>43</v>
      </c>
      <c r="AD20">
        <f t="shared" si="11"/>
        <v>-1.5660000000000001</v>
      </c>
      <c r="AE20" s="12">
        <f t="shared" si="12"/>
        <v>-9.6560000000000006</v>
      </c>
      <c r="AF20" s="19">
        <f t="shared" si="13"/>
        <v>1.5660000000000001</v>
      </c>
      <c r="AG20" s="27">
        <f t="shared" si="14"/>
        <v>0.92918513159084748</v>
      </c>
      <c r="AH20" s="28"/>
    </row>
    <row r="21" spans="1:59" x14ac:dyDescent="0.35">
      <c r="A21">
        <v>20</v>
      </c>
      <c r="B21" s="3" t="s">
        <v>94</v>
      </c>
      <c r="C21" t="s">
        <v>6</v>
      </c>
      <c r="D21" t="s">
        <v>7</v>
      </c>
      <c r="E21" t="s">
        <v>8</v>
      </c>
      <c r="F21">
        <v>2016</v>
      </c>
      <c r="G21">
        <v>4.7960000000000003</v>
      </c>
      <c r="H21">
        <v>4.6449999999999996</v>
      </c>
      <c r="I21">
        <v>5.2409999999999997</v>
      </c>
      <c r="J21">
        <v>6.2619999999999996</v>
      </c>
      <c r="K21">
        <v>6.8079999999999998</v>
      </c>
      <c r="L21">
        <v>7.2249999999999996</v>
      </c>
      <c r="M21" s="13">
        <f t="shared" si="0"/>
        <v>-6.183388888888885</v>
      </c>
      <c r="N21" s="19">
        <f t="shared" si="1"/>
        <v>6.9269999999999996</v>
      </c>
      <c r="O21" s="27">
        <f t="shared" si="2"/>
        <v>0.98174948821107044</v>
      </c>
      <c r="W21" s="3" t="s">
        <v>50</v>
      </c>
      <c r="X21">
        <f t="shared" si="7"/>
        <v>1.6</v>
      </c>
      <c r="Y21" s="12">
        <f t="shared" si="8"/>
        <v>-3.7779655172413791</v>
      </c>
      <c r="Z21" s="19">
        <f t="shared" si="9"/>
        <v>1.302</v>
      </c>
      <c r="AA21" s="27">
        <f t="shared" si="10"/>
        <v>0.95144689737470167</v>
      </c>
      <c r="AC21" s="3" t="s">
        <v>53</v>
      </c>
      <c r="AD21">
        <f t="shared" si="11"/>
        <v>3.7269999999999999</v>
      </c>
      <c r="AE21" s="12">
        <f t="shared" si="12"/>
        <v>-4.3629999999999995</v>
      </c>
      <c r="AF21" s="19">
        <f t="shared" si="13"/>
        <v>0</v>
      </c>
      <c r="AG21" s="27">
        <f t="shared" si="14"/>
        <v>1</v>
      </c>
      <c r="AH21" s="28"/>
    </row>
    <row r="22" spans="1:59" x14ac:dyDescent="0.35">
      <c r="A22">
        <v>21</v>
      </c>
      <c r="B22" t="s">
        <v>20</v>
      </c>
      <c r="C22" t="s">
        <v>6</v>
      </c>
      <c r="D22" t="s">
        <v>7</v>
      </c>
      <c r="E22" t="s">
        <v>8</v>
      </c>
      <c r="F22">
        <v>2016</v>
      </c>
      <c r="G22">
        <v>7.6760000000000002</v>
      </c>
      <c r="H22">
        <v>7.0720000000000001</v>
      </c>
      <c r="I22">
        <v>11.666</v>
      </c>
      <c r="J22">
        <v>15.486000000000001</v>
      </c>
      <c r="K22">
        <v>17.152999999999999</v>
      </c>
      <c r="L22">
        <v>17.454999999999998</v>
      </c>
      <c r="M22" s="13">
        <f t="shared" si="0"/>
        <v>4.0466111111111136</v>
      </c>
      <c r="N22" s="19">
        <f t="shared" si="1"/>
        <v>17.157</v>
      </c>
      <c r="O22" s="27">
        <f t="shared" si="2"/>
        <v>0.95479658860074146</v>
      </c>
      <c r="W22" s="3" t="s">
        <v>32</v>
      </c>
      <c r="X22">
        <f t="shared" si="7"/>
        <v>0.29799999999999999</v>
      </c>
      <c r="Y22" s="12">
        <f t="shared" si="8"/>
        <v>-5.0799655172413791</v>
      </c>
      <c r="Z22" s="19">
        <f t="shared" si="9"/>
        <v>0</v>
      </c>
      <c r="AA22" s="27">
        <f t="shared" si="10"/>
        <v>1</v>
      </c>
      <c r="AC22" s="3" t="s">
        <v>51</v>
      </c>
      <c r="AD22">
        <f t="shared" si="11"/>
        <v>-3.6</v>
      </c>
      <c r="AE22" s="12">
        <f t="shared" si="12"/>
        <v>-11.69</v>
      </c>
      <c r="AF22" s="19">
        <f t="shared" si="13"/>
        <v>3.6</v>
      </c>
      <c r="AG22" s="27">
        <f t="shared" si="14"/>
        <v>0.83720719905941943</v>
      </c>
      <c r="AH22" s="28"/>
    </row>
    <row r="23" spans="1:59" x14ac:dyDescent="0.35">
      <c r="A23">
        <v>22</v>
      </c>
      <c r="B23" t="s">
        <v>21</v>
      </c>
      <c r="C23" t="s">
        <v>6</v>
      </c>
      <c r="D23" t="s">
        <v>7</v>
      </c>
      <c r="E23" t="s">
        <v>8</v>
      </c>
      <c r="F23">
        <v>2016</v>
      </c>
      <c r="G23">
        <v>21.350999999999999</v>
      </c>
      <c r="H23">
        <v>15.227</v>
      </c>
      <c r="I23">
        <v>11.887</v>
      </c>
      <c r="J23">
        <v>9.7119999999999997</v>
      </c>
      <c r="K23">
        <v>8.1509999999999998</v>
      </c>
      <c r="L23">
        <v>8.1739999999999995</v>
      </c>
      <c r="M23" s="13">
        <f t="shared" si="0"/>
        <v>-5.2343888888888852</v>
      </c>
      <c r="N23" s="19">
        <f t="shared" si="1"/>
        <v>7.8759999999999994</v>
      </c>
      <c r="O23" s="27">
        <f t="shared" si="2"/>
        <v>0.97924916546129503</v>
      </c>
      <c r="W23" s="3" t="s">
        <v>33</v>
      </c>
      <c r="X23">
        <f t="shared" si="7"/>
        <v>15.696</v>
      </c>
      <c r="Y23" s="12">
        <f t="shared" si="8"/>
        <v>10.31803448275862</v>
      </c>
      <c r="Z23" s="19">
        <f t="shared" si="9"/>
        <v>15.398</v>
      </c>
      <c r="AA23" s="27">
        <f t="shared" si="10"/>
        <v>0.42579057279236288</v>
      </c>
    </row>
    <row r="24" spans="1:59" x14ac:dyDescent="0.35">
      <c r="A24">
        <v>23</v>
      </c>
      <c r="B24" t="s">
        <v>22</v>
      </c>
      <c r="C24" t="s">
        <v>6</v>
      </c>
      <c r="D24" t="s">
        <v>7</v>
      </c>
      <c r="E24" t="s">
        <v>8</v>
      </c>
      <c r="F24">
        <v>2016</v>
      </c>
      <c r="G24">
        <v>5.0549999999999997</v>
      </c>
      <c r="H24">
        <v>2.0609999999999999</v>
      </c>
      <c r="I24">
        <v>0.77900000000000003</v>
      </c>
      <c r="J24">
        <v>-1.032</v>
      </c>
      <c r="K24">
        <v>1.4810000000000001</v>
      </c>
      <c r="L24">
        <v>1.498</v>
      </c>
      <c r="M24" s="13">
        <f t="shared" si="0"/>
        <v>-11.910388888888885</v>
      </c>
      <c r="N24" s="19">
        <f t="shared" si="1"/>
        <v>1.2</v>
      </c>
      <c r="O24" s="27">
        <f t="shared" si="2"/>
        <v>0.99683836954717553</v>
      </c>
      <c r="W24" s="3" t="s">
        <v>92</v>
      </c>
      <c r="X24">
        <f t="shared" si="7"/>
        <v>5.4329999999999998</v>
      </c>
      <c r="Y24" s="12">
        <f t="shared" si="8"/>
        <v>5.5034482758620662E-2</v>
      </c>
      <c r="Z24" s="19">
        <f t="shared" si="9"/>
        <v>5.1349999999999998</v>
      </c>
      <c r="AA24" s="27">
        <f t="shared" si="10"/>
        <v>0.80850984486873512</v>
      </c>
      <c r="AC24" s="3" t="s">
        <v>82</v>
      </c>
      <c r="AD24" t="s">
        <v>80</v>
      </c>
    </row>
    <row r="25" spans="1:59" x14ac:dyDescent="0.35">
      <c r="A25">
        <v>24</v>
      </c>
      <c r="B25" t="s">
        <v>23</v>
      </c>
      <c r="C25" t="s">
        <v>6</v>
      </c>
      <c r="D25" t="s">
        <v>7</v>
      </c>
      <c r="E25" t="s">
        <v>8</v>
      </c>
      <c r="F25">
        <v>2016</v>
      </c>
      <c r="G25">
        <v>14.022</v>
      </c>
      <c r="H25">
        <v>9.3780000000000001</v>
      </c>
      <c r="I25">
        <v>5.7169999999999996</v>
      </c>
      <c r="J25">
        <v>6.8780000000000001</v>
      </c>
      <c r="K25">
        <v>6.5819999999999999</v>
      </c>
      <c r="L25">
        <v>6.3179999999999996</v>
      </c>
      <c r="M25" s="13">
        <f t="shared" si="0"/>
        <v>-7.0903888888888851</v>
      </c>
      <c r="N25" s="19">
        <f t="shared" si="1"/>
        <v>6.02</v>
      </c>
      <c r="O25" s="27">
        <f t="shared" si="2"/>
        <v>0.98413915389499695</v>
      </c>
      <c r="W25" s="3" t="s">
        <v>35</v>
      </c>
      <c r="X25">
        <f t="shared" si="7"/>
        <v>0.85099999999999998</v>
      </c>
      <c r="Y25" s="12">
        <f t="shared" si="8"/>
        <v>-4.5269655172413792</v>
      </c>
      <c r="Z25" s="19">
        <f t="shared" si="9"/>
        <v>0.55299999999999994</v>
      </c>
      <c r="AA25" s="27">
        <f t="shared" si="10"/>
        <v>0.97937798329355608</v>
      </c>
    </row>
    <row r="26" spans="1:59" x14ac:dyDescent="0.35">
      <c r="A26">
        <v>25</v>
      </c>
      <c r="B26" t="s">
        <v>24</v>
      </c>
      <c r="C26" t="s">
        <v>6</v>
      </c>
      <c r="D26" t="s">
        <v>7</v>
      </c>
      <c r="E26" t="s">
        <v>8</v>
      </c>
      <c r="F26">
        <v>2016</v>
      </c>
      <c r="G26">
        <v>6.0049999999999999</v>
      </c>
      <c r="H26">
        <v>5.4669999999999996</v>
      </c>
      <c r="I26">
        <v>5</v>
      </c>
      <c r="J26">
        <v>4.5650000000000004</v>
      </c>
      <c r="K26">
        <v>4.3</v>
      </c>
      <c r="L26">
        <v>6.3550000000000004</v>
      </c>
      <c r="M26" s="13">
        <f t="shared" si="0"/>
        <v>-7.0533888888888843</v>
      </c>
      <c r="N26" s="19">
        <f t="shared" si="1"/>
        <v>6.0570000000000004</v>
      </c>
      <c r="O26" s="27">
        <f t="shared" si="2"/>
        <v>0.98404167028936818</v>
      </c>
      <c r="W26" s="3" t="s">
        <v>70</v>
      </c>
      <c r="X26">
        <f t="shared" si="7"/>
        <v>11.542</v>
      </c>
      <c r="Y26" s="12">
        <f t="shared" si="8"/>
        <v>6.1640344827586206</v>
      </c>
      <c r="Z26" s="19">
        <f t="shared" si="9"/>
        <v>11.244</v>
      </c>
      <c r="AA26" s="27">
        <f t="shared" si="10"/>
        <v>0.58069809069212419</v>
      </c>
    </row>
    <row r="27" spans="1:59" x14ac:dyDescent="0.35">
      <c r="A27">
        <v>26</v>
      </c>
      <c r="B27" t="s">
        <v>25</v>
      </c>
      <c r="C27" t="s">
        <v>6</v>
      </c>
      <c r="D27" t="s">
        <v>7</v>
      </c>
      <c r="E27" t="s">
        <v>8</v>
      </c>
      <c r="F27">
        <v>2016</v>
      </c>
      <c r="G27">
        <v>8.4870000000000001</v>
      </c>
      <c r="H27">
        <v>6.8319999999999999</v>
      </c>
      <c r="I27">
        <v>7.5780000000000003</v>
      </c>
      <c r="J27">
        <v>9.8580000000000005</v>
      </c>
      <c r="K27">
        <v>7.742</v>
      </c>
      <c r="L27">
        <v>8.8439999999999994</v>
      </c>
      <c r="M27" s="13">
        <f t="shared" si="0"/>
        <v>-4.5643888888888853</v>
      </c>
      <c r="N27" s="19">
        <f t="shared" si="1"/>
        <v>8.5459999999999994</v>
      </c>
      <c r="O27" s="27">
        <f t="shared" si="2"/>
        <v>0.97748392179180132</v>
      </c>
      <c r="W27" s="3" t="s">
        <v>51</v>
      </c>
      <c r="X27">
        <f t="shared" si="7"/>
        <v>-3.6</v>
      </c>
      <c r="Y27" s="12">
        <f t="shared" si="8"/>
        <v>-8.9779655172413797</v>
      </c>
      <c r="Z27" s="19">
        <f t="shared" si="9"/>
        <v>3.8980000000000001</v>
      </c>
      <c r="AA27" s="27">
        <f t="shared" si="10"/>
        <v>0.8546390214797136</v>
      </c>
    </row>
    <row r="28" spans="1:59" x14ac:dyDescent="0.35">
      <c r="A28">
        <v>27</v>
      </c>
      <c r="B28" t="s">
        <v>48</v>
      </c>
      <c r="C28" t="s">
        <v>6</v>
      </c>
      <c r="D28" t="s">
        <v>7</v>
      </c>
      <c r="E28" t="s">
        <v>8</v>
      </c>
      <c r="F28">
        <v>2016</v>
      </c>
      <c r="G28">
        <v>15.901999999999999</v>
      </c>
      <c r="H28">
        <v>6.0720000000000001</v>
      </c>
      <c r="I28">
        <v>2.5939999999999999</v>
      </c>
      <c r="J28">
        <v>2.4329999999999998</v>
      </c>
      <c r="K28">
        <v>9.8390000000000004</v>
      </c>
      <c r="L28">
        <v>27.114000000000001</v>
      </c>
      <c r="M28" s="13">
        <f t="shared" si="0"/>
        <v>13.705611111111116</v>
      </c>
      <c r="N28" s="19">
        <f t="shared" si="1"/>
        <v>26.816000000000003</v>
      </c>
      <c r="O28" s="27">
        <f t="shared" si="2"/>
        <v>0.92934809814754804</v>
      </c>
      <c r="W28" s="3" t="s">
        <v>52</v>
      </c>
      <c r="X28">
        <f t="shared" si="7"/>
        <v>17.75</v>
      </c>
      <c r="Y28" s="12">
        <f t="shared" si="8"/>
        <v>12.372034482758622</v>
      </c>
      <c r="Z28" s="19">
        <f t="shared" si="9"/>
        <v>17.452000000000002</v>
      </c>
      <c r="AA28" s="27">
        <f t="shared" si="10"/>
        <v>0.34919451073985674</v>
      </c>
    </row>
    <row r="29" spans="1:59" x14ac:dyDescent="0.35">
      <c r="A29">
        <v>28</v>
      </c>
      <c r="B29" t="s">
        <v>26</v>
      </c>
      <c r="C29" t="s">
        <v>6</v>
      </c>
      <c r="D29" t="s">
        <v>7</v>
      </c>
      <c r="E29" t="s">
        <v>8</v>
      </c>
      <c r="F29">
        <v>2016</v>
      </c>
      <c r="G29">
        <v>9.4830000000000005</v>
      </c>
      <c r="H29">
        <v>5.7140000000000004</v>
      </c>
      <c r="I29">
        <v>5.8259999999999996</v>
      </c>
      <c r="J29">
        <v>6.08</v>
      </c>
      <c r="K29">
        <v>7.4039999999999999</v>
      </c>
      <c r="L29">
        <v>6.66</v>
      </c>
      <c r="M29" s="13">
        <f t="shared" si="0"/>
        <v>-6.7483888888888846</v>
      </c>
      <c r="N29" s="19">
        <f t="shared" si="1"/>
        <v>6.3620000000000001</v>
      </c>
      <c r="O29" s="27">
        <f t="shared" si="2"/>
        <v>0.98323808921594202</v>
      </c>
      <c r="W29" s="3" t="s">
        <v>40</v>
      </c>
      <c r="X29">
        <f t="shared" si="7"/>
        <v>0.85699999999999998</v>
      </c>
      <c r="Y29" s="12">
        <f t="shared" si="8"/>
        <v>-4.520965517241379</v>
      </c>
      <c r="Z29" s="19">
        <f t="shared" si="9"/>
        <v>0.55899999999999994</v>
      </c>
      <c r="AA29" s="27">
        <f t="shared" si="10"/>
        <v>0.97915423627684961</v>
      </c>
    </row>
    <row r="30" spans="1:59" x14ac:dyDescent="0.35">
      <c r="A30">
        <v>29</v>
      </c>
      <c r="B30" t="s">
        <v>27</v>
      </c>
      <c r="C30" t="s">
        <v>6</v>
      </c>
      <c r="D30" t="s">
        <v>7</v>
      </c>
      <c r="E30" t="s">
        <v>8</v>
      </c>
      <c r="F30">
        <v>2016</v>
      </c>
      <c r="G30">
        <v>7.6210000000000004</v>
      </c>
      <c r="H30">
        <v>21.295999999999999</v>
      </c>
      <c r="I30">
        <v>28.279</v>
      </c>
      <c r="J30">
        <v>23.774999999999999</v>
      </c>
      <c r="K30">
        <v>21.858000000000001</v>
      </c>
      <c r="L30">
        <v>21.727</v>
      </c>
      <c r="M30" s="13">
        <f t="shared" si="0"/>
        <v>8.3186111111111156</v>
      </c>
      <c r="N30" s="19">
        <f t="shared" si="1"/>
        <v>21.429000000000002</v>
      </c>
      <c r="O30" s="27">
        <f t="shared" si="2"/>
        <v>0.94354118418868604</v>
      </c>
      <c r="W30" s="3" t="s">
        <v>53</v>
      </c>
      <c r="X30">
        <f t="shared" si="7"/>
        <v>3.7269999999999999</v>
      </c>
      <c r="Y30" s="12">
        <f t="shared" si="8"/>
        <v>-1.6509655172413793</v>
      </c>
      <c r="Z30" s="19">
        <f t="shared" si="9"/>
        <v>3.4289999999999998</v>
      </c>
      <c r="AA30" s="27">
        <f t="shared" si="10"/>
        <v>0.87212857995226734</v>
      </c>
    </row>
    <row r="31" spans="1:59" x14ac:dyDescent="0.35">
      <c r="A31">
        <v>30</v>
      </c>
      <c r="B31" t="s">
        <v>28</v>
      </c>
      <c r="C31" t="s">
        <v>6</v>
      </c>
      <c r="D31" t="s">
        <v>7</v>
      </c>
      <c r="E31" t="s">
        <v>8</v>
      </c>
      <c r="F31">
        <v>2016</v>
      </c>
      <c r="G31">
        <v>3.0510000000000002</v>
      </c>
      <c r="H31">
        <v>5.32</v>
      </c>
      <c r="I31">
        <v>-0.60099999999999998</v>
      </c>
      <c r="J31">
        <v>0.88800000000000001</v>
      </c>
      <c r="K31">
        <v>1.4419999999999999</v>
      </c>
      <c r="L31">
        <v>-1.8</v>
      </c>
      <c r="M31" s="13">
        <f t="shared" si="0"/>
        <v>-15.208388888888885</v>
      </c>
      <c r="N31" s="19">
        <f t="shared" si="1"/>
        <v>2.0979999999999999</v>
      </c>
      <c r="O31" s="27">
        <f t="shared" si="2"/>
        <v>0.99447241609164516</v>
      </c>
    </row>
    <row r="32" spans="1:59" x14ac:dyDescent="0.35">
      <c r="A32">
        <v>31</v>
      </c>
      <c r="B32" t="s">
        <v>49</v>
      </c>
      <c r="C32" t="s">
        <v>6</v>
      </c>
      <c r="D32" t="s">
        <v>7</v>
      </c>
      <c r="E32" t="s">
        <v>8</v>
      </c>
      <c r="F32">
        <v>2014</v>
      </c>
      <c r="G32">
        <v>5.6859999999999999</v>
      </c>
      <c r="H32">
        <v>4.9020000000000001</v>
      </c>
      <c r="I32">
        <v>4.1310000000000002</v>
      </c>
      <c r="J32">
        <v>3.7719999999999998</v>
      </c>
      <c r="K32">
        <v>0.48599999999999999</v>
      </c>
      <c r="L32">
        <v>1.472</v>
      </c>
      <c r="M32" s="13">
        <f t="shared" si="0"/>
        <v>-11.936388888888885</v>
      </c>
      <c r="N32" s="19">
        <f t="shared" si="1"/>
        <v>1.1739999999999999</v>
      </c>
      <c r="O32" s="27">
        <f t="shared" si="2"/>
        <v>0.99690687154031998</v>
      </c>
      <c r="W32" s="3" t="s">
        <v>79</v>
      </c>
      <c r="X32">
        <f>_xlfn.MINIFS(X2:X30,X2:X30,"&gt;0")</f>
        <v>0.29799999999999999</v>
      </c>
    </row>
    <row r="33" spans="1:15" x14ac:dyDescent="0.35">
      <c r="A33">
        <v>32</v>
      </c>
      <c r="B33" t="s">
        <v>29</v>
      </c>
      <c r="C33" t="s">
        <v>6</v>
      </c>
      <c r="D33" t="s">
        <v>7</v>
      </c>
      <c r="E33" t="s">
        <v>8</v>
      </c>
      <c r="F33">
        <v>2016</v>
      </c>
      <c r="G33">
        <v>6.5259999999999998</v>
      </c>
      <c r="H33">
        <v>3.8519999999999999</v>
      </c>
      <c r="I33">
        <v>3.5449999999999999</v>
      </c>
      <c r="J33">
        <v>3.218</v>
      </c>
      <c r="K33">
        <v>1.2849999999999999</v>
      </c>
      <c r="L33">
        <v>0.97799999999999998</v>
      </c>
      <c r="M33" s="13">
        <f t="shared" si="0"/>
        <v>-12.430388888888885</v>
      </c>
      <c r="N33" s="19">
        <f t="shared" si="1"/>
        <v>0.67999999999999994</v>
      </c>
      <c r="O33" s="27">
        <f t="shared" si="2"/>
        <v>0.99820840941006606</v>
      </c>
    </row>
    <row r="34" spans="1:15" x14ac:dyDescent="0.35">
      <c r="A34">
        <v>33</v>
      </c>
      <c r="B34" t="s">
        <v>50</v>
      </c>
      <c r="C34" t="s">
        <v>6</v>
      </c>
      <c r="D34" t="s">
        <v>7</v>
      </c>
      <c r="E34" t="s">
        <v>8</v>
      </c>
      <c r="F34">
        <v>2016</v>
      </c>
      <c r="G34">
        <v>0.90700000000000003</v>
      </c>
      <c r="H34">
        <v>1.2869999999999999</v>
      </c>
      <c r="I34">
        <v>1.881</v>
      </c>
      <c r="J34">
        <v>0.443</v>
      </c>
      <c r="K34">
        <v>1.5449999999999999</v>
      </c>
      <c r="L34">
        <v>1.6</v>
      </c>
      <c r="M34" s="13">
        <f t="shared" ref="M34:M55" si="35">L34-$L$56</f>
        <v>-11.808388888888885</v>
      </c>
      <c r="N34" s="19">
        <f t="shared" ref="N34:N55" si="36">ABS(L34-L$57)</f>
        <v>1.302</v>
      </c>
      <c r="O34" s="27">
        <f t="shared" ref="O34:O55" si="37">1 -(N34-MIN(N$2:N$55))/(MAX(N$2:N$55)-MIN(N$2:N$55))</f>
        <v>0.99656963095868545</v>
      </c>
    </row>
    <row r="35" spans="1:15" x14ac:dyDescent="0.35">
      <c r="A35">
        <v>34</v>
      </c>
      <c r="B35" t="s">
        <v>30</v>
      </c>
      <c r="C35" t="s">
        <v>6</v>
      </c>
      <c r="D35" t="s">
        <v>7</v>
      </c>
      <c r="E35" t="s">
        <v>8</v>
      </c>
      <c r="F35">
        <v>2016</v>
      </c>
      <c r="G35">
        <v>10.351000000000001</v>
      </c>
      <c r="H35">
        <v>2.0910000000000002</v>
      </c>
      <c r="I35">
        <v>4.2080000000000002</v>
      </c>
      <c r="J35">
        <v>2.2869999999999999</v>
      </c>
      <c r="K35">
        <v>2.3919999999999999</v>
      </c>
      <c r="L35">
        <v>19.241</v>
      </c>
      <c r="M35" s="13">
        <f t="shared" si="35"/>
        <v>5.832611111111115</v>
      </c>
      <c r="N35" s="19">
        <f t="shared" si="36"/>
        <v>18.943000000000001</v>
      </c>
      <c r="O35" s="27">
        <f t="shared" si="37"/>
        <v>0.95009102861012096</v>
      </c>
    </row>
    <row r="36" spans="1:15" x14ac:dyDescent="0.35">
      <c r="A36">
        <v>35</v>
      </c>
      <c r="B36" t="s">
        <v>31</v>
      </c>
      <c r="C36" t="s">
        <v>6</v>
      </c>
      <c r="D36" t="s">
        <v>7</v>
      </c>
      <c r="E36" t="s">
        <v>8</v>
      </c>
      <c r="F36">
        <v>2016</v>
      </c>
      <c r="G36">
        <v>5.0060000000000002</v>
      </c>
      <c r="H36">
        <v>6.7220000000000004</v>
      </c>
      <c r="I36">
        <v>5.601</v>
      </c>
      <c r="J36">
        <v>5.3479999999999999</v>
      </c>
      <c r="K36">
        <v>3.3959999999999999</v>
      </c>
      <c r="L36">
        <v>6.7270000000000003</v>
      </c>
      <c r="M36" s="13">
        <f t="shared" si="35"/>
        <v>-6.6813888888888844</v>
      </c>
      <c r="N36" s="19">
        <f t="shared" si="36"/>
        <v>6.4290000000000003</v>
      </c>
      <c r="O36" s="27">
        <f t="shared" si="37"/>
        <v>0.98306156484899265</v>
      </c>
    </row>
    <row r="37" spans="1:15" x14ac:dyDescent="0.35">
      <c r="A37">
        <v>36</v>
      </c>
      <c r="B37" t="s">
        <v>32</v>
      </c>
      <c r="C37" t="s">
        <v>6</v>
      </c>
      <c r="D37" t="s">
        <v>7</v>
      </c>
      <c r="E37" t="s">
        <v>8</v>
      </c>
      <c r="F37">
        <v>2016</v>
      </c>
      <c r="G37">
        <v>2.944</v>
      </c>
      <c r="H37">
        <v>0.46500000000000002</v>
      </c>
      <c r="I37">
        <v>2.2919999999999998</v>
      </c>
      <c r="J37">
        <v>-0.93700000000000006</v>
      </c>
      <c r="K37">
        <v>1.006</v>
      </c>
      <c r="L37">
        <v>0.29799999999999999</v>
      </c>
      <c r="M37" s="13">
        <f t="shared" si="35"/>
        <v>-13.110388888888885</v>
      </c>
      <c r="N37" s="19">
        <f t="shared" si="36"/>
        <v>0</v>
      </c>
      <c r="O37" s="27">
        <f t="shared" si="37"/>
        <v>1</v>
      </c>
    </row>
    <row r="38" spans="1:15" x14ac:dyDescent="0.35">
      <c r="A38">
        <v>37</v>
      </c>
      <c r="B38" t="s">
        <v>33</v>
      </c>
      <c r="C38" t="s">
        <v>6</v>
      </c>
      <c r="D38" t="s">
        <v>7</v>
      </c>
      <c r="E38" t="s">
        <v>8</v>
      </c>
      <c r="F38">
        <v>2016</v>
      </c>
      <c r="G38">
        <v>10.824999999999999</v>
      </c>
      <c r="H38">
        <v>12.225</v>
      </c>
      <c r="I38">
        <v>8.4949999999999992</v>
      </c>
      <c r="J38">
        <v>8.048</v>
      </c>
      <c r="K38">
        <v>9.01</v>
      </c>
      <c r="L38">
        <v>15.696</v>
      </c>
      <c r="M38" s="13">
        <f t="shared" si="35"/>
        <v>2.287611111111115</v>
      </c>
      <c r="N38" s="19">
        <f t="shared" si="36"/>
        <v>15.398</v>
      </c>
      <c r="O38" s="27">
        <f t="shared" si="37"/>
        <v>0.9594310119061733</v>
      </c>
    </row>
    <row r="39" spans="1:15" x14ac:dyDescent="0.35">
      <c r="A39">
        <v>38</v>
      </c>
      <c r="B39" t="s">
        <v>91</v>
      </c>
      <c r="C39" t="s">
        <v>6</v>
      </c>
      <c r="D39" t="s">
        <v>7</v>
      </c>
      <c r="E39" t="s">
        <v>8</v>
      </c>
      <c r="F39">
        <v>2016</v>
      </c>
      <c r="G39">
        <v>1.76</v>
      </c>
      <c r="H39">
        <v>5.01</v>
      </c>
      <c r="I39">
        <v>4.6319999999999997</v>
      </c>
      <c r="J39">
        <v>0.91200000000000003</v>
      </c>
      <c r="K39">
        <v>2.742</v>
      </c>
      <c r="L39">
        <v>3.5819999999999999</v>
      </c>
      <c r="M39" s="13">
        <f t="shared" si="35"/>
        <v>-9.8263888888888857</v>
      </c>
      <c r="N39" s="19">
        <f t="shared" si="36"/>
        <v>3.2839999999999998</v>
      </c>
      <c r="O39" s="27">
        <f t="shared" si="37"/>
        <v>0.99134767132743684</v>
      </c>
    </row>
    <row r="40" spans="1:15" x14ac:dyDescent="0.35">
      <c r="A40">
        <v>39</v>
      </c>
      <c r="B40" t="s">
        <v>34</v>
      </c>
      <c r="C40" t="s">
        <v>6</v>
      </c>
      <c r="D40" t="s">
        <v>7</v>
      </c>
      <c r="E40" t="s">
        <v>8</v>
      </c>
      <c r="F40">
        <v>2016</v>
      </c>
      <c r="G40">
        <v>5.6680000000000001</v>
      </c>
      <c r="H40">
        <v>6.2859999999999996</v>
      </c>
      <c r="I40">
        <v>4.2229999999999999</v>
      </c>
      <c r="J40">
        <v>1.784</v>
      </c>
      <c r="K40">
        <v>2.5070000000000001</v>
      </c>
      <c r="L40">
        <v>5.7229999999999999</v>
      </c>
      <c r="M40" s="13">
        <f t="shared" si="35"/>
        <v>-7.6853888888888848</v>
      </c>
      <c r="N40" s="19">
        <f t="shared" si="36"/>
        <v>5.4249999999999998</v>
      </c>
      <c r="O40" s="27">
        <f t="shared" si="37"/>
        <v>0.98570679566118913</v>
      </c>
    </row>
    <row r="41" spans="1:15" x14ac:dyDescent="0.35">
      <c r="A41">
        <v>40</v>
      </c>
      <c r="B41" s="3" t="s">
        <v>92</v>
      </c>
      <c r="C41" t="s">
        <v>6</v>
      </c>
      <c r="D41" t="s">
        <v>7</v>
      </c>
      <c r="E41" t="s">
        <v>8</v>
      </c>
      <c r="F41">
        <v>2016</v>
      </c>
      <c r="G41">
        <v>14.321</v>
      </c>
      <c r="H41">
        <v>10.638</v>
      </c>
      <c r="I41">
        <v>8.1059999999999999</v>
      </c>
      <c r="J41">
        <v>6.9880000000000004</v>
      </c>
      <c r="K41">
        <v>5.2560000000000002</v>
      </c>
      <c r="L41">
        <v>5.4329999999999998</v>
      </c>
      <c r="M41" s="13">
        <f t="shared" si="35"/>
        <v>-7.9753888888888849</v>
      </c>
      <c r="N41" s="19">
        <f t="shared" si="36"/>
        <v>5.1349999999999998</v>
      </c>
      <c r="O41" s="27">
        <f t="shared" si="37"/>
        <v>0.98647085635395504</v>
      </c>
    </row>
    <row r="42" spans="1:15" x14ac:dyDescent="0.35">
      <c r="A42">
        <v>41</v>
      </c>
      <c r="B42" t="s">
        <v>35</v>
      </c>
      <c r="C42" t="s">
        <v>6</v>
      </c>
      <c r="D42" t="s">
        <v>7</v>
      </c>
      <c r="E42" t="s">
        <v>8</v>
      </c>
      <c r="F42">
        <v>2016</v>
      </c>
      <c r="G42">
        <v>3.403</v>
      </c>
      <c r="H42">
        <v>1.4179999999999999</v>
      </c>
      <c r="I42">
        <v>0.71</v>
      </c>
      <c r="J42">
        <v>-1.083</v>
      </c>
      <c r="K42">
        <v>0.129</v>
      </c>
      <c r="L42">
        <v>0.85099999999999998</v>
      </c>
      <c r="M42" s="13">
        <f t="shared" si="35"/>
        <v>-12.557388888888884</v>
      </c>
      <c r="N42" s="19">
        <f t="shared" si="36"/>
        <v>0.55299999999999994</v>
      </c>
      <c r="O42" s="27">
        <f t="shared" si="37"/>
        <v>0.99854301529965672</v>
      </c>
    </row>
    <row r="43" spans="1:15" x14ac:dyDescent="0.35">
      <c r="A43">
        <v>42</v>
      </c>
      <c r="B43" t="s">
        <v>36</v>
      </c>
      <c r="C43" t="s">
        <v>6</v>
      </c>
      <c r="D43" t="s">
        <v>7</v>
      </c>
      <c r="E43" t="s">
        <v>8</v>
      </c>
      <c r="F43">
        <v>2016</v>
      </c>
      <c r="G43">
        <v>2.5590000000000002</v>
      </c>
      <c r="H43">
        <v>7.11</v>
      </c>
      <c r="I43">
        <v>4.3390000000000004</v>
      </c>
      <c r="J43">
        <v>1.3859999999999999</v>
      </c>
      <c r="K43">
        <v>4.0419999999999998</v>
      </c>
      <c r="L43">
        <v>-1.014</v>
      </c>
      <c r="M43" s="13">
        <f t="shared" si="35"/>
        <v>-14.422388888888884</v>
      </c>
      <c r="N43" s="19">
        <f t="shared" si="36"/>
        <v>1.3120000000000001</v>
      </c>
      <c r="O43" s="27">
        <f t="shared" si="37"/>
        <v>0.99654328403824521</v>
      </c>
    </row>
    <row r="44" spans="1:15" x14ac:dyDescent="0.35">
      <c r="A44">
        <v>43</v>
      </c>
      <c r="B44" s="3" t="s">
        <v>70</v>
      </c>
      <c r="C44" t="s">
        <v>6</v>
      </c>
      <c r="D44" t="s">
        <v>7</v>
      </c>
      <c r="E44" t="s">
        <v>8</v>
      </c>
      <c r="F44">
        <v>2016</v>
      </c>
      <c r="G44">
        <v>18.460999999999999</v>
      </c>
      <c r="H44">
        <v>13.811</v>
      </c>
      <c r="I44">
        <v>9.7989999999999995</v>
      </c>
      <c r="J44">
        <v>8.2870000000000008</v>
      </c>
      <c r="K44">
        <v>8.9689999999999994</v>
      </c>
      <c r="L44">
        <v>11.542</v>
      </c>
      <c r="M44" s="13">
        <f t="shared" si="35"/>
        <v>-1.8663888888888849</v>
      </c>
      <c r="N44" s="19">
        <f t="shared" si="36"/>
        <v>11.244</v>
      </c>
      <c r="O44" s="27">
        <f t="shared" si="37"/>
        <v>0.9703755226570342</v>
      </c>
    </row>
    <row r="45" spans="1:15" x14ac:dyDescent="0.35">
      <c r="A45">
        <v>44</v>
      </c>
      <c r="B45" t="s">
        <v>51</v>
      </c>
      <c r="C45" t="s">
        <v>6</v>
      </c>
      <c r="D45" t="s">
        <v>7</v>
      </c>
      <c r="L45" s="4">
        <v>-3.6</v>
      </c>
      <c r="M45" s="13">
        <f t="shared" si="35"/>
        <v>-17.008388888888884</v>
      </c>
      <c r="N45" s="19">
        <f t="shared" si="36"/>
        <v>3.8980000000000001</v>
      </c>
      <c r="O45" s="27">
        <f t="shared" si="37"/>
        <v>0.98972997041240829</v>
      </c>
    </row>
    <row r="46" spans="1:15" x14ac:dyDescent="0.35">
      <c r="A46">
        <v>45</v>
      </c>
      <c r="B46" t="s">
        <v>37</v>
      </c>
      <c r="C46" t="s">
        <v>6</v>
      </c>
      <c r="D46" t="s">
        <v>7</v>
      </c>
      <c r="E46" t="s">
        <v>8</v>
      </c>
      <c r="F46">
        <v>2016</v>
      </c>
      <c r="G46">
        <v>4.9850000000000003</v>
      </c>
      <c r="H46">
        <v>5.6239999999999997</v>
      </c>
      <c r="I46">
        <v>5.76</v>
      </c>
      <c r="J46">
        <v>6.09</v>
      </c>
      <c r="K46">
        <v>4.5750000000000002</v>
      </c>
      <c r="L46">
        <v>6.3410000000000002</v>
      </c>
      <c r="M46" s="13">
        <f t="shared" si="35"/>
        <v>-7.0673888888888845</v>
      </c>
      <c r="N46" s="19">
        <f t="shared" si="36"/>
        <v>6.0430000000000001</v>
      </c>
      <c r="O46" s="27">
        <f t="shared" si="37"/>
        <v>0.98407855597798455</v>
      </c>
    </row>
    <row r="47" spans="1:15" x14ac:dyDescent="0.35">
      <c r="A47">
        <v>46</v>
      </c>
      <c r="B47" t="s">
        <v>38</v>
      </c>
      <c r="C47" t="s">
        <v>6</v>
      </c>
      <c r="D47" t="s">
        <v>7</v>
      </c>
      <c r="E47" t="s">
        <v>8</v>
      </c>
      <c r="F47">
        <v>2016</v>
      </c>
      <c r="G47" t="s">
        <v>39</v>
      </c>
      <c r="H47">
        <v>45.078000000000003</v>
      </c>
      <c r="I47">
        <v>-3.9E-2</v>
      </c>
      <c r="J47">
        <v>1.6559999999999999</v>
      </c>
      <c r="K47">
        <v>52.813000000000002</v>
      </c>
      <c r="L47">
        <v>379.84899999999999</v>
      </c>
      <c r="M47" s="13">
        <f t="shared" si="35"/>
        <v>366.44061111111108</v>
      </c>
      <c r="N47" s="19">
        <f t="shared" si="36"/>
        <v>379.55099999999999</v>
      </c>
      <c r="O47" s="27">
        <f t="shared" si="37"/>
        <v>0</v>
      </c>
    </row>
    <row r="48" spans="1:15" x14ac:dyDescent="0.35">
      <c r="A48">
        <v>47</v>
      </c>
      <c r="B48" t="s">
        <v>52</v>
      </c>
      <c r="C48" t="s">
        <v>6</v>
      </c>
      <c r="D48" t="s">
        <v>7</v>
      </c>
      <c r="E48" t="s">
        <v>8</v>
      </c>
      <c r="F48">
        <v>2015</v>
      </c>
      <c r="G48">
        <v>18.265999999999998</v>
      </c>
      <c r="H48">
        <v>35.351999999999997</v>
      </c>
      <c r="I48">
        <v>36.521999999999998</v>
      </c>
      <c r="J48">
        <v>36.906999999999996</v>
      </c>
      <c r="K48">
        <v>16.91</v>
      </c>
      <c r="L48">
        <v>17.75</v>
      </c>
      <c r="M48" s="13">
        <f t="shared" si="35"/>
        <v>4.3416111111111153</v>
      </c>
      <c r="N48" s="19">
        <f t="shared" si="36"/>
        <v>17.452000000000002</v>
      </c>
      <c r="O48" s="27">
        <f t="shared" si="37"/>
        <v>0.95401935444775532</v>
      </c>
    </row>
    <row r="49" spans="1:15" x14ac:dyDescent="0.35">
      <c r="A49">
        <v>48</v>
      </c>
      <c r="B49" t="s">
        <v>95</v>
      </c>
      <c r="C49" t="s">
        <v>6</v>
      </c>
      <c r="D49" t="s">
        <v>7</v>
      </c>
      <c r="E49" t="s">
        <v>8</v>
      </c>
      <c r="F49">
        <v>2016</v>
      </c>
      <c r="G49">
        <v>6.1070000000000002</v>
      </c>
      <c r="H49">
        <v>8.94</v>
      </c>
      <c r="I49">
        <v>5.62</v>
      </c>
      <c r="J49">
        <v>5.6829999999999998</v>
      </c>
      <c r="K49">
        <v>4.96</v>
      </c>
      <c r="L49">
        <v>8.0329999999999995</v>
      </c>
      <c r="M49" s="13">
        <f t="shared" si="35"/>
        <v>-5.3753888888888852</v>
      </c>
      <c r="N49" s="19">
        <f t="shared" si="36"/>
        <v>7.7349999999999994</v>
      </c>
      <c r="O49" s="27">
        <f t="shared" si="37"/>
        <v>0.97962065703950196</v>
      </c>
    </row>
    <row r="50" spans="1:15" x14ac:dyDescent="0.35">
      <c r="A50">
        <v>49</v>
      </c>
      <c r="B50" t="s">
        <v>40</v>
      </c>
      <c r="C50" t="s">
        <v>6</v>
      </c>
      <c r="D50" t="s">
        <v>7</v>
      </c>
      <c r="E50" t="s">
        <v>8</v>
      </c>
      <c r="F50">
        <v>2016</v>
      </c>
      <c r="G50">
        <v>3.5640000000000001</v>
      </c>
      <c r="H50">
        <v>2.577</v>
      </c>
      <c r="I50">
        <v>1.825</v>
      </c>
      <c r="J50">
        <v>0.191</v>
      </c>
      <c r="K50">
        <v>1.7849999999999999</v>
      </c>
      <c r="L50">
        <v>0.85699999999999998</v>
      </c>
      <c r="M50" s="13">
        <f t="shared" si="35"/>
        <v>-12.551388888888885</v>
      </c>
      <c r="N50" s="19">
        <f t="shared" si="36"/>
        <v>0.55899999999999994</v>
      </c>
      <c r="O50" s="27">
        <f t="shared" si="37"/>
        <v>0.99852720714739263</v>
      </c>
    </row>
    <row r="51" spans="1:15" x14ac:dyDescent="0.35">
      <c r="A51">
        <v>50</v>
      </c>
      <c r="B51" t="s">
        <v>53</v>
      </c>
      <c r="C51" t="s">
        <v>6</v>
      </c>
      <c r="D51" t="s">
        <v>7</v>
      </c>
      <c r="E51" t="s">
        <v>8</v>
      </c>
      <c r="F51">
        <v>2016</v>
      </c>
      <c r="G51">
        <v>3.548</v>
      </c>
      <c r="H51">
        <v>5.1390000000000002</v>
      </c>
      <c r="I51">
        <v>5.8049999999999997</v>
      </c>
      <c r="J51">
        <v>4.9240000000000004</v>
      </c>
      <c r="K51">
        <v>4.851</v>
      </c>
      <c r="L51">
        <v>3.7269999999999999</v>
      </c>
      <c r="M51" s="13">
        <f t="shared" si="35"/>
        <v>-9.6813888888888844</v>
      </c>
      <c r="N51" s="19">
        <f t="shared" si="36"/>
        <v>3.4289999999999998</v>
      </c>
      <c r="O51" s="27">
        <f t="shared" si="37"/>
        <v>0.99096564098105389</v>
      </c>
    </row>
    <row r="52" spans="1:15" x14ac:dyDescent="0.35">
      <c r="A52">
        <v>51</v>
      </c>
      <c r="B52" t="s">
        <v>41</v>
      </c>
      <c r="C52" t="s">
        <v>6</v>
      </c>
      <c r="D52" t="s">
        <v>7</v>
      </c>
      <c r="E52" t="s">
        <v>8</v>
      </c>
      <c r="F52">
        <v>2016</v>
      </c>
      <c r="G52">
        <v>15.009</v>
      </c>
      <c r="H52">
        <v>12.679</v>
      </c>
      <c r="I52">
        <v>4.9050000000000002</v>
      </c>
      <c r="J52">
        <v>3.0760000000000001</v>
      </c>
      <c r="K52">
        <v>5.4119999999999999</v>
      </c>
      <c r="L52">
        <v>5.4550000000000001</v>
      </c>
      <c r="M52" s="13">
        <f t="shared" si="35"/>
        <v>-7.9533888888888846</v>
      </c>
      <c r="N52" s="19">
        <f t="shared" si="36"/>
        <v>5.157</v>
      </c>
      <c r="O52" s="27">
        <f t="shared" si="37"/>
        <v>0.98641289312898661</v>
      </c>
    </row>
    <row r="53" spans="1:15" x14ac:dyDescent="0.35">
      <c r="A53">
        <v>52</v>
      </c>
      <c r="B53" t="s">
        <v>93</v>
      </c>
      <c r="C53" t="s">
        <v>6</v>
      </c>
      <c r="D53" t="s">
        <v>7</v>
      </c>
      <c r="E53" t="s">
        <v>8</v>
      </c>
      <c r="F53">
        <v>2016</v>
      </c>
      <c r="G53">
        <v>12.691000000000001</v>
      </c>
      <c r="H53">
        <v>16.001000000000001</v>
      </c>
      <c r="I53">
        <v>7.87</v>
      </c>
      <c r="J53">
        <v>6.1319999999999997</v>
      </c>
      <c r="K53">
        <v>5.5880000000000001</v>
      </c>
      <c r="L53">
        <v>5.17</v>
      </c>
      <c r="M53" s="13">
        <f t="shared" si="35"/>
        <v>-8.2383888888888848</v>
      </c>
      <c r="N53" s="19">
        <f t="shared" si="36"/>
        <v>4.8719999999999999</v>
      </c>
      <c r="O53" s="27">
        <f t="shared" si="37"/>
        <v>0.98716378036153241</v>
      </c>
    </row>
    <row r="54" spans="1:15" x14ac:dyDescent="0.35">
      <c r="A54">
        <v>53</v>
      </c>
      <c r="B54" t="s">
        <v>42</v>
      </c>
      <c r="C54" t="s">
        <v>6</v>
      </c>
      <c r="D54" t="s">
        <v>7</v>
      </c>
      <c r="E54" t="s">
        <v>8</v>
      </c>
      <c r="F54">
        <v>2016</v>
      </c>
      <c r="G54">
        <v>8.6579999999999995</v>
      </c>
      <c r="H54">
        <v>6.5750000000000002</v>
      </c>
      <c r="I54">
        <v>6.9779999999999998</v>
      </c>
      <c r="J54">
        <v>7.8109999999999999</v>
      </c>
      <c r="K54">
        <v>10.106999999999999</v>
      </c>
      <c r="L54">
        <v>17.899999999999999</v>
      </c>
      <c r="M54" s="13">
        <f t="shared" si="35"/>
        <v>4.4916111111111139</v>
      </c>
      <c r="N54" s="19">
        <f t="shared" si="36"/>
        <v>17.602</v>
      </c>
      <c r="O54" s="27">
        <f t="shared" si="37"/>
        <v>0.95362415064115236</v>
      </c>
    </row>
    <row r="55" spans="1:15" x14ac:dyDescent="0.35">
      <c r="A55">
        <v>54</v>
      </c>
      <c r="B55" t="s">
        <v>43</v>
      </c>
      <c r="C55" t="s">
        <v>6</v>
      </c>
      <c r="D55" t="s">
        <v>7</v>
      </c>
      <c r="E55" t="s">
        <v>8</v>
      </c>
      <c r="F55">
        <v>2016</v>
      </c>
      <c r="G55">
        <v>3.47</v>
      </c>
      <c r="H55">
        <v>3.72</v>
      </c>
      <c r="I55">
        <v>1.6319999999999999</v>
      </c>
      <c r="J55">
        <v>-0.21299999999999999</v>
      </c>
      <c r="K55">
        <v>-2.41</v>
      </c>
      <c r="L55">
        <v>-1.5660000000000001</v>
      </c>
      <c r="M55" s="13">
        <f t="shared" si="35"/>
        <v>-14.974388888888885</v>
      </c>
      <c r="N55" s="19">
        <f t="shared" si="36"/>
        <v>1.8640000000000001</v>
      </c>
      <c r="O55" s="27">
        <f t="shared" si="37"/>
        <v>0.99508893402994592</v>
      </c>
    </row>
    <row r="56" spans="1:15" x14ac:dyDescent="0.35">
      <c r="B56" t="s">
        <v>75</v>
      </c>
      <c r="L56">
        <f>AVERAGE(L2:L55)</f>
        <v>13.408388888888885</v>
      </c>
    </row>
    <row r="57" spans="1:15" x14ac:dyDescent="0.35">
      <c r="B57" t="s">
        <v>76</v>
      </c>
      <c r="L57">
        <f>_xlfn.MINIFS(L2:L55,L2:L55,"&gt;0")</f>
        <v>0.29799999999999999</v>
      </c>
    </row>
    <row r="58" spans="1:15" x14ac:dyDescent="0.35">
      <c r="A58" t="s">
        <v>78</v>
      </c>
      <c r="B58" t="s">
        <v>44</v>
      </c>
    </row>
    <row r="59" spans="1:15" x14ac:dyDescent="0.35">
      <c r="A59" t="s">
        <v>51</v>
      </c>
      <c r="B59" t="s">
        <v>63</v>
      </c>
    </row>
  </sheetData>
  <sortState xmlns:xlrd2="http://schemas.microsoft.com/office/spreadsheetml/2017/richdata2" ref="B2:O55">
    <sortCondition ref="B2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9"/>
  <sheetViews>
    <sheetView zoomScale="90" zoomScaleNormal="90" workbookViewId="0">
      <selection activeCell="D3" sqref="D3"/>
    </sheetView>
  </sheetViews>
  <sheetFormatPr defaultRowHeight="14.5" x14ac:dyDescent="0.35"/>
  <cols>
    <col min="1" max="1" width="4.1796875" customWidth="1"/>
    <col min="2" max="2" width="37.54296875" style="5" bestFit="1" customWidth="1"/>
    <col min="3" max="3" width="21.1796875" style="15" customWidth="1"/>
    <col min="4" max="4" width="10.26953125" style="15" customWidth="1"/>
    <col min="5" max="5" width="5.54296875" customWidth="1"/>
    <col min="8" max="8" width="24.81640625" style="15" customWidth="1"/>
    <col min="9" max="9" width="9.1796875" style="15"/>
    <col min="12" max="12" width="24.26953125" style="15" customWidth="1"/>
    <col min="13" max="13" width="9.1796875" style="15"/>
    <col min="16" max="16" width="26.7265625" style="15" customWidth="1"/>
    <col min="17" max="17" width="9.1796875" style="15"/>
    <col min="20" max="20" width="25" style="15" customWidth="1"/>
    <col min="21" max="21" width="9.1796875" style="15"/>
    <col min="24" max="24" width="20" style="15" customWidth="1"/>
    <col min="25" max="25" width="9.1796875" style="15"/>
    <col min="28" max="28" width="25.26953125" style="15" customWidth="1"/>
    <col min="29" max="29" width="9.1796875" style="15"/>
    <col min="32" max="32" width="19.26953125" style="15" customWidth="1"/>
    <col min="33" max="33" width="9.1796875" style="15"/>
    <col min="36" max="36" width="23.1796875" style="15" customWidth="1"/>
    <col min="37" max="37" width="9.1796875" style="15"/>
  </cols>
  <sheetData>
    <row r="1" spans="1:37" s="10" customFormat="1" ht="20.5" x14ac:dyDescent="0.45">
      <c r="B1" s="30" t="s">
        <v>73</v>
      </c>
      <c r="C1" s="31"/>
      <c r="D1" s="31"/>
      <c r="F1" s="30" t="s">
        <v>72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s="5" customFormat="1" x14ac:dyDescent="0.35">
      <c r="B2" s="5" t="s">
        <v>0</v>
      </c>
      <c r="C2" s="12" t="s">
        <v>55</v>
      </c>
      <c r="D2" s="16" t="s">
        <v>64</v>
      </c>
      <c r="E2" s="6"/>
      <c r="F2" s="1" t="s">
        <v>54</v>
      </c>
      <c r="H2" s="12" t="s">
        <v>55</v>
      </c>
      <c r="I2" s="16" t="s">
        <v>64</v>
      </c>
      <c r="J2" s="1" t="s">
        <v>56</v>
      </c>
      <c r="K2" s="1"/>
      <c r="L2" s="12" t="s">
        <v>55</v>
      </c>
      <c r="M2" s="16" t="s">
        <v>64</v>
      </c>
      <c r="N2" s="1" t="s">
        <v>57</v>
      </c>
      <c r="O2" s="1"/>
      <c r="P2" s="12" t="s">
        <v>55</v>
      </c>
      <c r="Q2" s="16" t="s">
        <v>64</v>
      </c>
      <c r="R2" s="1" t="s">
        <v>58</v>
      </c>
      <c r="S2" s="1"/>
      <c r="T2" s="12" t="s">
        <v>55</v>
      </c>
      <c r="U2" s="16" t="s">
        <v>64</v>
      </c>
      <c r="V2" s="1" t="s">
        <v>59</v>
      </c>
      <c r="W2" s="1"/>
      <c r="X2" s="12" t="s">
        <v>55</v>
      </c>
      <c r="Y2" s="16" t="s">
        <v>64</v>
      </c>
      <c r="Z2" s="1" t="s">
        <v>60</v>
      </c>
      <c r="AA2" s="1"/>
      <c r="AB2" s="12" t="s">
        <v>55</v>
      </c>
      <c r="AC2" s="16" t="s">
        <v>64</v>
      </c>
      <c r="AD2" s="1" t="s">
        <v>61</v>
      </c>
      <c r="AE2" s="1"/>
      <c r="AF2" s="12" t="s">
        <v>55</v>
      </c>
      <c r="AG2" s="16" t="s">
        <v>64</v>
      </c>
      <c r="AH2" s="1" t="s">
        <v>62</v>
      </c>
      <c r="AJ2" s="12" t="s">
        <v>55</v>
      </c>
      <c r="AK2" s="16" t="s">
        <v>64</v>
      </c>
    </row>
    <row r="3" spans="1:37" x14ac:dyDescent="0.35">
      <c r="A3">
        <v>1</v>
      </c>
      <c r="B3" s="5" t="s">
        <v>45</v>
      </c>
      <c r="C3" s="13">
        <f>'Inflation differential'!N2</f>
        <v>6.1</v>
      </c>
      <c r="D3" s="17">
        <f>1 -(C3-MIN(C$3:C$56))/(MAX(C$3:C$56)-MIN(C$3:C$56))</f>
        <v>0.9839283785314753</v>
      </c>
      <c r="F3" s="2" t="s">
        <v>45</v>
      </c>
      <c r="G3">
        <v>6.3979999999999997</v>
      </c>
      <c r="H3" s="12">
        <v>-1.664200000000001</v>
      </c>
      <c r="I3" s="17">
        <f xml:space="preserve"> 1- (H3- MIN(H$3:H$7))/ (MAX(H$3:H$7) -MIN(H$3:H$7))</f>
        <v>0.80789330005459792</v>
      </c>
      <c r="J3" s="2" t="s">
        <v>9</v>
      </c>
      <c r="K3">
        <v>-0.80900000000000005</v>
      </c>
      <c r="L3" s="12">
        <v>-6.1869655172413793</v>
      </c>
      <c r="M3" s="17">
        <f>1 -(L3-MIN(L$3:L$31))/(MAX(L$3:L$31)-MIN(L$3:L$31))</f>
        <v>0.90912938725011394</v>
      </c>
      <c r="N3" s="3" t="s">
        <v>11</v>
      </c>
      <c r="O3">
        <v>5.5270000000000001</v>
      </c>
      <c r="P3" s="12">
        <v>-2.5629999999999997</v>
      </c>
      <c r="Q3" s="17">
        <f>1- (P3-MIN(P$3:$P$23))/(MAX(P$3:P$23)-MIN(P$3:P$23))</f>
        <v>0.70283909617763896</v>
      </c>
      <c r="R3" s="3" t="s">
        <v>11</v>
      </c>
      <c r="S3">
        <v>5.5270000000000001</v>
      </c>
      <c r="T3" s="12">
        <v>-62.47999999999999</v>
      </c>
      <c r="U3" s="17">
        <f>1 -(T3-MIN(T$3:T$8))/(MAX(T$3:T$8)-MIN(T$3:T$8))</f>
        <v>0.99904718438983775</v>
      </c>
      <c r="V3" s="3" t="s">
        <v>5</v>
      </c>
      <c r="W3">
        <v>32.378</v>
      </c>
      <c r="X3" s="12">
        <v>25.223727272727274</v>
      </c>
      <c r="Y3" s="17">
        <f>1 -(X3-MIN(X$3:X$13))/(MAX(X$3:X$13)-MIN(X$3:X$13))</f>
        <v>0</v>
      </c>
      <c r="Z3" t="s">
        <v>9</v>
      </c>
      <c r="AA3">
        <v>-0.80900000000000005</v>
      </c>
      <c r="AB3" s="12">
        <v>-5.4058666666666673</v>
      </c>
      <c r="AC3" s="17">
        <f>1 -(AB3-MIN(AB$3:AB$17))/(MAX(AB$3:AB$17)-MIN(AB$3:AB$17))</f>
        <v>0.94853284861075049</v>
      </c>
      <c r="AD3" s="3" t="s">
        <v>46</v>
      </c>
      <c r="AE3">
        <v>2.7</v>
      </c>
      <c r="AF3" s="12">
        <v>-50.391374999999996</v>
      </c>
      <c r="AG3" s="17">
        <f>1 -(AF3-MIN(AF$3:AF$10))/(MAX(AF$3:AF$10)-MIN(AF$3:AF$10))</f>
        <v>0.98357017491243948</v>
      </c>
      <c r="AH3" s="3" t="s">
        <v>5</v>
      </c>
      <c r="AI3">
        <v>32.378</v>
      </c>
      <c r="AJ3" s="12">
        <v>22.381999999999998</v>
      </c>
      <c r="AK3" s="17">
        <f>1 -(AJ3-MIN(AJ$3:AJ$17))/(MAX(AJ$3:AJ$17)-MIN(AJ$3:AJ$17))</f>
        <v>0</v>
      </c>
    </row>
    <row r="4" spans="1:37" x14ac:dyDescent="0.35">
      <c r="A4">
        <v>2</v>
      </c>
      <c r="B4" s="5" t="s">
        <v>5</v>
      </c>
      <c r="C4" s="13">
        <f>'Inflation differential'!N3</f>
        <v>32.08</v>
      </c>
      <c r="D4" s="17">
        <f t="shared" ref="D4:D56" si="0">1 -(C4-MIN(C$3:C$56))/(MAX(C$3:C$56)-MIN(C$3:C$56))</f>
        <v>0.91547907922782445</v>
      </c>
      <c r="F4" s="3" t="s">
        <v>48</v>
      </c>
      <c r="G4">
        <v>27.114000000000001</v>
      </c>
      <c r="H4" s="12">
        <v>19.0518</v>
      </c>
      <c r="I4" s="17">
        <f t="shared" ref="I4:I7" si="1" xml:space="preserve"> 1- (H4- MIN(H$3:H$7))/ (MAX(H$3:H$7) -MIN(H$3:H$7))</f>
        <v>0</v>
      </c>
      <c r="J4" s="3" t="s">
        <v>65</v>
      </c>
      <c r="K4">
        <v>-0.19400000000000001</v>
      </c>
      <c r="L4" s="12">
        <v>-5.5719655172413791</v>
      </c>
      <c r="M4" s="17">
        <f t="shared" ref="M4:M31" si="2">1 -(L4-MIN(L$3:L$31))/(MAX(L$3:L$31)-MIN(L$3:L$31))</f>
        <v>0.88910594517158303</v>
      </c>
      <c r="N4" s="3" t="s">
        <v>14</v>
      </c>
      <c r="O4">
        <v>1.8</v>
      </c>
      <c r="P4" s="12">
        <v>-6.29</v>
      </c>
      <c r="Q4" s="17">
        <f>1- (P4-MIN(P$3:$P$23))/(MAX(P$3:P$23)-MIN(P$3:P$23))</f>
        <v>0.82418441101777695</v>
      </c>
      <c r="R4" s="3" t="s">
        <v>23</v>
      </c>
      <c r="S4">
        <v>6.3179999999999996</v>
      </c>
      <c r="T4" s="12">
        <v>-61.688999999999993</v>
      </c>
      <c r="U4" s="17">
        <f t="shared" ref="U4:U8" si="3">1 -(T4-MIN(T$3:T$8))/(MAX(T$3:T$8)-MIN(T$3:T$8))</f>
        <v>0.99693604392026247</v>
      </c>
      <c r="V4" s="3" t="s">
        <v>11</v>
      </c>
      <c r="W4">
        <v>5.5270000000000001</v>
      </c>
      <c r="X4" s="12">
        <v>-1.627272727272727</v>
      </c>
      <c r="Y4" s="17">
        <f t="shared" ref="Y4:Y13" si="4">1 -(X4-MIN(X$3:X$13))/(MAX(X$3:X$13)-MIN(X$3:X$13))</f>
        <v>0.80152238805970144</v>
      </c>
      <c r="Z4" t="s">
        <v>65</v>
      </c>
      <c r="AA4">
        <v>-0.19400000000000001</v>
      </c>
      <c r="AB4" s="12">
        <v>-4.7908666666666671</v>
      </c>
      <c r="AC4" s="17">
        <f t="shared" ref="AC4:AC17" si="5">1 -(AB4-MIN(AB$3:AB$17))/(MAX(AB$3:AB$17)-MIN(AB$3:AB$17))</f>
        <v>0.916593092703194</v>
      </c>
      <c r="AD4" s="3" t="s">
        <v>17</v>
      </c>
      <c r="AE4">
        <v>9</v>
      </c>
      <c r="AF4" s="12">
        <v>-44.091374999999999</v>
      </c>
      <c r="AG4" s="17">
        <f t="shared" ref="AG4:AG10" si="6">1 -(AF4-MIN(AF$3:AF$10))/(MAX(AF$3:AF$10)-MIN(AF$3:AF$10))</f>
        <v>0.96714034982487895</v>
      </c>
      <c r="AH4" s="3" t="s">
        <v>10</v>
      </c>
      <c r="AI4">
        <v>2.81</v>
      </c>
      <c r="AJ4" s="12">
        <v>-7.1859999999999999</v>
      </c>
      <c r="AK4" s="17">
        <f t="shared" ref="AK4:AK17" si="7">1 -(AJ4-MIN(AJ$3:AJ$17))/(MAX(AJ$3:AJ$17)-MIN(AJ$3:AJ$17))</f>
        <v>0.87108178175818995</v>
      </c>
    </row>
    <row r="5" spans="1:37" x14ac:dyDescent="0.35">
      <c r="A5">
        <v>3</v>
      </c>
      <c r="B5" s="5" t="s">
        <v>9</v>
      </c>
      <c r="C5" s="13">
        <f>'Inflation differential'!N4</f>
        <v>1.107</v>
      </c>
      <c r="D5" s="17">
        <f t="shared" si="0"/>
        <v>0.99708339590726935</v>
      </c>
      <c r="F5" s="3" t="s">
        <v>49</v>
      </c>
      <c r="G5">
        <v>1.472</v>
      </c>
      <c r="H5" s="12">
        <v>-6.5902000000000012</v>
      </c>
      <c r="I5" s="17">
        <f t="shared" si="1"/>
        <v>1</v>
      </c>
      <c r="J5" s="3" t="s">
        <v>66</v>
      </c>
      <c r="K5">
        <v>-1.4079999999999999</v>
      </c>
      <c r="L5" s="12">
        <v>-6.7859655172413795</v>
      </c>
      <c r="M5" s="17">
        <f t="shared" si="2"/>
        <v>0.92863189425017911</v>
      </c>
      <c r="N5" t="s">
        <v>89</v>
      </c>
      <c r="O5">
        <v>18.2</v>
      </c>
      <c r="P5" s="12">
        <v>10.11</v>
      </c>
      <c r="Q5" s="17">
        <f>1- (P5-MIN(P$3:$P$23))/(MAX(P$3:P$23)-MIN(P$3:P$23))</f>
        <v>0.29022595559028463</v>
      </c>
      <c r="R5" s="3" t="s">
        <v>34</v>
      </c>
      <c r="S5">
        <v>5.7229999999999999</v>
      </c>
      <c r="T5" s="12">
        <v>-62.283999999999992</v>
      </c>
      <c r="U5" s="17">
        <f t="shared" si="3"/>
        <v>0.99852406993719955</v>
      </c>
      <c r="V5" s="3" t="s">
        <v>12</v>
      </c>
      <c r="W5">
        <v>0.873</v>
      </c>
      <c r="X5" s="12">
        <v>-6.2812727272727269</v>
      </c>
      <c r="Y5" s="17">
        <f t="shared" si="4"/>
        <v>0.94044776119402984</v>
      </c>
      <c r="Z5" t="s">
        <v>66</v>
      </c>
      <c r="AA5">
        <v>-1.4079999999999999</v>
      </c>
      <c r="AB5" s="12">
        <v>-6.0048666666666666</v>
      </c>
      <c r="AC5" s="17">
        <f t="shared" si="5"/>
        <v>0.97964165151908589</v>
      </c>
      <c r="AD5" s="3" t="s">
        <v>18</v>
      </c>
      <c r="AE5">
        <v>7.2590000000000003</v>
      </c>
      <c r="AF5" s="12">
        <v>-45.832374999999999</v>
      </c>
      <c r="AG5" s="17">
        <f t="shared" si="6"/>
        <v>0.97168071894828256</v>
      </c>
      <c r="AH5" t="s">
        <v>89</v>
      </c>
      <c r="AI5">
        <v>18.2</v>
      </c>
      <c r="AJ5" s="12">
        <v>8.2039999999999988</v>
      </c>
      <c r="AK5" s="17">
        <f t="shared" si="7"/>
        <v>0.4176879566344569</v>
      </c>
    </row>
    <row r="6" spans="1:37" x14ac:dyDescent="0.35">
      <c r="A6">
        <v>4</v>
      </c>
      <c r="B6" s="5" t="s">
        <v>10</v>
      </c>
      <c r="C6" s="13">
        <f>'Inflation differential'!N5</f>
        <v>2.512</v>
      </c>
      <c r="D6" s="17">
        <f t="shared" si="0"/>
        <v>0.99338165358542063</v>
      </c>
      <c r="F6" s="3" t="s">
        <v>50</v>
      </c>
      <c r="G6">
        <v>1.6</v>
      </c>
      <c r="H6" s="12">
        <v>-6.4622000000000011</v>
      </c>
      <c r="I6" s="17">
        <f t="shared" si="1"/>
        <v>0.99500818968879179</v>
      </c>
      <c r="J6" s="3" t="s">
        <v>90</v>
      </c>
      <c r="K6">
        <v>4.617</v>
      </c>
      <c r="L6" s="12">
        <v>-0.76096551724137917</v>
      </c>
      <c r="M6" s="17">
        <f t="shared" si="2"/>
        <v>0.73246727876538387</v>
      </c>
      <c r="N6" s="3" t="s">
        <v>46</v>
      </c>
      <c r="O6">
        <v>2.7</v>
      </c>
      <c r="P6" s="12">
        <v>-5.39</v>
      </c>
      <c r="Q6" s="17">
        <f>1- (P6-MIN(P$3:$P$23))/(MAX(P$3:P$23)-MIN(P$3:P$23))</f>
        <v>0.79488181285407311</v>
      </c>
      <c r="R6" s="3" t="s">
        <v>41</v>
      </c>
      <c r="S6">
        <v>5.4550000000000001</v>
      </c>
      <c r="T6" s="12">
        <v>-62.551999999999992</v>
      </c>
      <c r="U6" s="17">
        <f t="shared" si="3"/>
        <v>0.99923934888264354</v>
      </c>
      <c r="V6" s="3" t="s">
        <v>90</v>
      </c>
      <c r="W6">
        <v>4.617</v>
      </c>
      <c r="X6" s="12">
        <v>-2.5372727272727271</v>
      </c>
      <c r="Y6" s="17">
        <f t="shared" si="4"/>
        <v>0.8286865671641791</v>
      </c>
      <c r="Z6" t="s">
        <v>68</v>
      </c>
      <c r="AA6">
        <v>0.72399999999999998</v>
      </c>
      <c r="AB6" s="12">
        <v>-3.8728666666666669</v>
      </c>
      <c r="AC6" s="17">
        <f t="shared" si="5"/>
        <v>0.86891716437289013</v>
      </c>
      <c r="AD6" s="3" t="s">
        <v>23</v>
      </c>
      <c r="AE6">
        <v>6.3179999999999996</v>
      </c>
      <c r="AF6" s="12">
        <v>-46.773375000000001</v>
      </c>
      <c r="AG6" s="17">
        <f t="shared" si="6"/>
        <v>0.97413476107644037</v>
      </c>
      <c r="AH6" s="3" t="s">
        <v>24</v>
      </c>
      <c r="AI6">
        <v>6.3550000000000004</v>
      </c>
      <c r="AJ6" s="12">
        <v>-3.641</v>
      </c>
      <c r="AK6" s="17">
        <f t="shared" si="7"/>
        <v>0.76664506245580955</v>
      </c>
    </row>
    <row r="7" spans="1:37" x14ac:dyDescent="0.35">
      <c r="A7">
        <v>5</v>
      </c>
      <c r="B7" s="8" t="s">
        <v>65</v>
      </c>
      <c r="C7" s="13">
        <f>'Inflation differential'!N6</f>
        <v>0.49199999999999999</v>
      </c>
      <c r="D7" s="17">
        <f t="shared" si="0"/>
        <v>0.998703731514342</v>
      </c>
      <c r="F7" s="3" t="s">
        <v>53</v>
      </c>
      <c r="G7">
        <v>3.7269999999999999</v>
      </c>
      <c r="H7" s="12">
        <v>-4.3352000000000004</v>
      </c>
      <c r="I7" s="17">
        <f t="shared" si="1"/>
        <v>0.91205834178301226</v>
      </c>
      <c r="J7" s="3" t="s">
        <v>13</v>
      </c>
      <c r="K7">
        <v>-1.1220000000000001</v>
      </c>
      <c r="L7" s="12">
        <v>-6.4999655172413791</v>
      </c>
      <c r="M7" s="17">
        <f t="shared" si="2"/>
        <v>0.91932017972260205</v>
      </c>
      <c r="N7" s="3" t="s">
        <v>47</v>
      </c>
      <c r="O7">
        <v>10.199</v>
      </c>
      <c r="P7" s="12">
        <v>2.109</v>
      </c>
      <c r="Q7" s="17">
        <f>1- (P7-MIN(P$3:$P$23))/(MAX(P$3:P$23)-MIN(P$3:P$23))</f>
        <v>0.55072605326561175</v>
      </c>
      <c r="R7" t="s">
        <v>71</v>
      </c>
      <c r="S7">
        <v>5.17</v>
      </c>
      <c r="T7" s="12">
        <v>-62.836999999999989</v>
      </c>
      <c r="U7" s="17">
        <f t="shared" si="3"/>
        <v>1</v>
      </c>
      <c r="V7" s="3" t="s">
        <v>13</v>
      </c>
      <c r="W7">
        <v>-1.1220000000000001</v>
      </c>
      <c r="X7" s="12">
        <v>-8.2762727272727279</v>
      </c>
      <c r="Y7" s="17">
        <f t="shared" si="4"/>
        <v>1</v>
      </c>
      <c r="Z7" t="s">
        <v>94</v>
      </c>
      <c r="AA7">
        <v>7.2249999999999996</v>
      </c>
      <c r="AB7" s="12">
        <v>2.6281333333333325</v>
      </c>
      <c r="AC7" s="17">
        <f t="shared" si="5"/>
        <v>0.53129057387691514</v>
      </c>
      <c r="AD7" s="3" t="s">
        <v>51</v>
      </c>
      <c r="AE7">
        <v>-3.6</v>
      </c>
      <c r="AF7" s="12">
        <v>-56.691375000000001</v>
      </c>
      <c r="AG7" s="17">
        <f t="shared" si="6"/>
        <v>1</v>
      </c>
      <c r="AH7" s="3" t="s">
        <v>26</v>
      </c>
      <c r="AI7">
        <v>6.66</v>
      </c>
      <c r="AJ7" s="12">
        <v>-3.3360000000000003</v>
      </c>
      <c r="AK7" s="17">
        <f t="shared" si="7"/>
        <v>0.75765967475842566</v>
      </c>
    </row>
    <row r="8" spans="1:37" x14ac:dyDescent="0.35">
      <c r="A8">
        <v>6</v>
      </c>
      <c r="B8" s="5" t="s">
        <v>11</v>
      </c>
      <c r="C8" s="13">
        <f>'Inflation differential'!N7</f>
        <v>5.2290000000000001</v>
      </c>
      <c r="D8" s="17">
        <f t="shared" si="0"/>
        <v>0.98622319530181712</v>
      </c>
      <c r="H8" s="14"/>
      <c r="J8" s="3" t="s">
        <v>14</v>
      </c>
      <c r="K8">
        <v>1.8</v>
      </c>
      <c r="L8" s="12">
        <v>-3.5779655172413793</v>
      </c>
      <c r="M8" s="17">
        <f t="shared" si="2"/>
        <v>0.82418441101777695</v>
      </c>
      <c r="N8" s="3" t="s">
        <v>17</v>
      </c>
      <c r="O8">
        <v>9</v>
      </c>
      <c r="P8" s="12">
        <v>0.91000000000000014</v>
      </c>
      <c r="Q8" s="17">
        <f>1- (P8-MIN(P$3:$P$23))/(MAX(P$3:P$23)-MIN(P$3:P$23))</f>
        <v>0.58976362570814611</v>
      </c>
      <c r="R8" t="s">
        <v>38</v>
      </c>
      <c r="S8">
        <v>379.84899999999999</v>
      </c>
      <c r="T8" s="12">
        <v>311.84199999999998</v>
      </c>
      <c r="U8" s="17">
        <f t="shared" si="3"/>
        <v>0</v>
      </c>
      <c r="V8" s="3" t="s">
        <v>91</v>
      </c>
      <c r="W8">
        <v>3.5819999999999999</v>
      </c>
      <c r="X8" s="12">
        <v>-3.5722727272727273</v>
      </c>
      <c r="Y8" s="17">
        <f t="shared" si="4"/>
        <v>0.8595820895522388</v>
      </c>
      <c r="Z8" t="s">
        <v>20</v>
      </c>
      <c r="AA8">
        <v>17.454999999999998</v>
      </c>
      <c r="AB8" s="12">
        <v>12.858133333333331</v>
      </c>
      <c r="AC8" s="17">
        <f t="shared" si="5"/>
        <v>0</v>
      </c>
      <c r="AD8" t="s">
        <v>38</v>
      </c>
      <c r="AE8">
        <v>379.84899999999999</v>
      </c>
      <c r="AF8" s="12">
        <v>326.75762499999996</v>
      </c>
      <c r="AG8" s="17">
        <f t="shared" si="6"/>
        <v>0</v>
      </c>
      <c r="AH8" s="3" t="s">
        <v>27</v>
      </c>
      <c r="AI8">
        <v>21.727</v>
      </c>
      <c r="AJ8" s="12">
        <v>11.731</v>
      </c>
      <c r="AK8" s="17">
        <f t="shared" si="7"/>
        <v>0.31378152250765978</v>
      </c>
    </row>
    <row r="9" spans="1:37" x14ac:dyDescent="0.35">
      <c r="A9">
        <v>7</v>
      </c>
      <c r="B9" s="7" t="s">
        <v>66</v>
      </c>
      <c r="C9" s="13">
        <f>'Inflation differential'!N8</f>
        <v>1.706</v>
      </c>
      <c r="D9" s="17">
        <f t="shared" si="0"/>
        <v>0.99550521537290115</v>
      </c>
      <c r="J9" t="s">
        <v>68</v>
      </c>
      <c r="K9">
        <v>0.72399999999999998</v>
      </c>
      <c r="L9" s="12">
        <v>-4.653965517241379</v>
      </c>
      <c r="M9" s="17">
        <f t="shared" si="2"/>
        <v>0.85921729504460509</v>
      </c>
      <c r="N9" s="3" t="s">
        <v>18</v>
      </c>
      <c r="O9">
        <v>7.2590000000000003</v>
      </c>
      <c r="P9" s="12">
        <v>-0.83099999999999952</v>
      </c>
      <c r="Q9" s="17">
        <f>1- (P9-MIN(P$3:$P$23))/(MAX(P$3:P$23)-MIN(P$3:P$23))</f>
        <v>0.64644787393371095</v>
      </c>
      <c r="U9" s="18"/>
      <c r="V9" t="s">
        <v>89</v>
      </c>
      <c r="W9">
        <v>18.2</v>
      </c>
      <c r="X9" s="12">
        <v>11.045727272727273</v>
      </c>
      <c r="Y9" s="17">
        <f t="shared" si="4"/>
        <v>0.42322388059701488</v>
      </c>
      <c r="Z9" t="s">
        <v>21</v>
      </c>
      <c r="AA9">
        <v>8.1739999999999995</v>
      </c>
      <c r="AB9" s="12">
        <v>3.5771333333333324</v>
      </c>
      <c r="AC9" s="17">
        <f t="shared" si="5"/>
        <v>0.48200467411062053</v>
      </c>
      <c r="AD9" s="3" t="s">
        <v>52</v>
      </c>
      <c r="AE9">
        <v>17.75</v>
      </c>
      <c r="AF9" s="12">
        <v>-35.341374999999999</v>
      </c>
      <c r="AG9" s="17">
        <f t="shared" si="6"/>
        <v>0.94432114831437819</v>
      </c>
      <c r="AH9" s="3" t="s">
        <v>29</v>
      </c>
      <c r="AI9">
        <v>0.97799999999999998</v>
      </c>
      <c r="AJ9" s="12">
        <v>-9.0180000000000007</v>
      </c>
      <c r="AK9" s="17">
        <f t="shared" si="7"/>
        <v>0.92505302851755833</v>
      </c>
    </row>
    <row r="10" spans="1:37" x14ac:dyDescent="0.35">
      <c r="A10">
        <v>8</v>
      </c>
      <c r="B10" s="5" t="s">
        <v>12</v>
      </c>
      <c r="C10" s="13">
        <f>'Inflation differential'!N9</f>
        <v>0.57499999999999996</v>
      </c>
      <c r="D10" s="17">
        <f t="shared" si="0"/>
        <v>0.9984850520746883</v>
      </c>
      <c r="J10" s="3" t="s">
        <v>46</v>
      </c>
      <c r="K10">
        <v>2.7</v>
      </c>
      <c r="L10" s="12">
        <v>-2.677965517241379</v>
      </c>
      <c r="M10" s="17">
        <f t="shared" si="2"/>
        <v>0.79488181285407311</v>
      </c>
      <c r="N10" s="3" t="s">
        <v>23</v>
      </c>
      <c r="O10">
        <v>6.3179999999999996</v>
      </c>
      <c r="P10" s="12">
        <v>-1.7720000000000002</v>
      </c>
      <c r="Q10" s="17">
        <f>1- (P10-MIN(P$3:$P$23))/(MAX(P$3:P$23)-MIN(P$3:P$23))</f>
        <v>0.67708536823598364</v>
      </c>
      <c r="U10" s="18"/>
      <c r="V10" t="s">
        <v>16</v>
      </c>
      <c r="W10">
        <v>1.4</v>
      </c>
      <c r="X10" s="12">
        <v>-5.7542727272727276</v>
      </c>
      <c r="Y10" s="17">
        <f t="shared" si="4"/>
        <v>0.92471641791044779</v>
      </c>
      <c r="Z10" t="s">
        <v>22</v>
      </c>
      <c r="AA10">
        <v>1.498</v>
      </c>
      <c r="AB10" s="12">
        <v>-3.0988666666666669</v>
      </c>
      <c r="AC10" s="17">
        <f t="shared" si="5"/>
        <v>0.82871981303557518</v>
      </c>
      <c r="AD10" s="3" t="s">
        <v>41</v>
      </c>
      <c r="AE10" s="3">
        <v>5.4550000000000001</v>
      </c>
      <c r="AF10" s="12">
        <v>-47.636375000000001</v>
      </c>
      <c r="AG10" s="17">
        <f t="shared" si="6"/>
        <v>0.97638538632256178</v>
      </c>
      <c r="AH10" s="3" t="s">
        <v>30</v>
      </c>
      <c r="AI10">
        <v>19.241</v>
      </c>
      <c r="AJ10" s="12">
        <v>9.2449999999999992</v>
      </c>
      <c r="AK10" s="17">
        <f t="shared" si="7"/>
        <v>0.38701979731322178</v>
      </c>
    </row>
    <row r="11" spans="1:37" x14ac:dyDescent="0.35">
      <c r="A11">
        <v>9</v>
      </c>
      <c r="B11" s="7" t="s">
        <v>67</v>
      </c>
      <c r="C11" s="13">
        <f>'Inflation differential'!N10</f>
        <v>4.319</v>
      </c>
      <c r="D11" s="17">
        <f t="shared" si="0"/>
        <v>0.98862076506187579</v>
      </c>
      <c r="J11" s="3" t="s">
        <v>47</v>
      </c>
      <c r="K11">
        <v>10.199</v>
      </c>
      <c r="L11" s="12">
        <v>4.8210344827586207</v>
      </c>
      <c r="M11" s="17">
        <f t="shared" si="2"/>
        <v>0.55072605326561175</v>
      </c>
      <c r="N11" s="3" t="s">
        <v>48</v>
      </c>
      <c r="O11">
        <v>27.114000000000001</v>
      </c>
      <c r="P11" s="12">
        <v>19.024000000000001</v>
      </c>
      <c r="Q11" s="17">
        <f>1- (P11-MIN(P$3:$P$23))/(MAX(P$3:P$23)-MIN(P$3:P$23))</f>
        <v>0</v>
      </c>
      <c r="U11" s="18"/>
      <c r="V11" s="3" t="s">
        <v>19</v>
      </c>
      <c r="W11">
        <v>2.0859999999999999</v>
      </c>
      <c r="X11" s="12">
        <v>-5.0682727272727277</v>
      </c>
      <c r="Y11" s="17">
        <f t="shared" si="4"/>
        <v>0.90423880597014927</v>
      </c>
      <c r="Z11" t="s">
        <v>25</v>
      </c>
      <c r="AA11">
        <v>8.8439999999999994</v>
      </c>
      <c r="AB11" s="12">
        <v>4.2471333333333323</v>
      </c>
      <c r="AC11" s="17">
        <f t="shared" si="5"/>
        <v>0.44720851726824207</v>
      </c>
      <c r="AG11" s="18"/>
      <c r="AH11" s="3" t="s">
        <v>31</v>
      </c>
      <c r="AI11">
        <v>6.7270000000000003</v>
      </c>
      <c r="AJ11" s="12">
        <v>-3.2690000000000001</v>
      </c>
      <c r="AK11" s="17">
        <f t="shared" si="7"/>
        <v>0.75568583549375434</v>
      </c>
    </row>
    <row r="12" spans="1:37" x14ac:dyDescent="0.35">
      <c r="A12">
        <v>10</v>
      </c>
      <c r="B12" s="5" t="s">
        <v>13</v>
      </c>
      <c r="C12" s="13">
        <f>'Inflation differential'!N11</f>
        <v>1.4200000000000002</v>
      </c>
      <c r="D12" s="17">
        <f t="shared" si="0"/>
        <v>0.99625873729749104</v>
      </c>
      <c r="J12" s="3" t="s">
        <v>17</v>
      </c>
      <c r="K12">
        <v>9</v>
      </c>
      <c r="L12" s="12">
        <v>3.6220344827586208</v>
      </c>
      <c r="M12" s="17">
        <f t="shared" si="2"/>
        <v>0.58976362570814611</v>
      </c>
      <c r="N12" s="3" t="s">
        <v>26</v>
      </c>
      <c r="O12">
        <v>6.66</v>
      </c>
      <c r="P12" s="12">
        <v>-1.4299999999999997</v>
      </c>
      <c r="Q12" s="17">
        <f>1- (P12-MIN(P$3:$P$23))/(MAX(P$3:P$23)-MIN(P$3:P$23))</f>
        <v>0.66595038093377612</v>
      </c>
      <c r="U12" s="18"/>
      <c r="V12" s="3" t="s">
        <v>34</v>
      </c>
      <c r="W12">
        <v>5.7229999999999999</v>
      </c>
      <c r="X12" s="12">
        <v>-1.4312727272727273</v>
      </c>
      <c r="Y12" s="17">
        <f t="shared" si="4"/>
        <v>0.79567164179104477</v>
      </c>
      <c r="Z12" t="s">
        <v>28</v>
      </c>
      <c r="AA12">
        <v>-1.8</v>
      </c>
      <c r="AB12" s="12">
        <v>-6.3968666666666669</v>
      </c>
      <c r="AC12" s="17">
        <f t="shared" si="5"/>
        <v>1</v>
      </c>
      <c r="AG12" s="18"/>
      <c r="AH12" s="3" t="s">
        <v>36</v>
      </c>
      <c r="AI12">
        <v>-1.014</v>
      </c>
      <c r="AJ12" s="12">
        <v>-11.01</v>
      </c>
      <c r="AK12" s="17">
        <f t="shared" si="7"/>
        <v>0.98373792128211168</v>
      </c>
    </row>
    <row r="13" spans="1:37" x14ac:dyDescent="0.35">
      <c r="A13">
        <v>11</v>
      </c>
      <c r="B13" s="5" t="s">
        <v>14</v>
      </c>
      <c r="C13" s="13">
        <f>'Inflation differential'!N12</f>
        <v>1.502</v>
      </c>
      <c r="D13" s="17">
        <f t="shared" si="0"/>
        <v>0.99604269254988131</v>
      </c>
      <c r="J13" s="3" t="s">
        <v>94</v>
      </c>
      <c r="K13">
        <v>7.2249999999999996</v>
      </c>
      <c r="L13" s="12">
        <v>1.8470344827586205</v>
      </c>
      <c r="M13" s="17">
        <f t="shared" si="2"/>
        <v>0.64755486097545101</v>
      </c>
      <c r="N13" s="3" t="s">
        <v>27</v>
      </c>
      <c r="O13">
        <v>21.727</v>
      </c>
      <c r="P13" s="12">
        <v>13.637</v>
      </c>
      <c r="Q13" s="17">
        <f>1- (P13-MIN(P$3:$P$23))/(MAX(P$3:P$23)-MIN(P$3:P$23))</f>
        <v>0.17539232923096959</v>
      </c>
      <c r="U13" s="18"/>
      <c r="V13" s="3" t="s">
        <v>69</v>
      </c>
      <c r="W13">
        <v>5.4329999999999998</v>
      </c>
      <c r="X13" s="12">
        <v>-1.7212727272727273</v>
      </c>
      <c r="Y13" s="17">
        <f t="shared" si="4"/>
        <v>0.80432835820895521</v>
      </c>
      <c r="Z13" t="s">
        <v>32</v>
      </c>
      <c r="AA13">
        <v>0.29799999999999999</v>
      </c>
      <c r="AB13" s="12">
        <v>-4.2988666666666671</v>
      </c>
      <c r="AC13" s="17">
        <f t="shared" si="5"/>
        <v>0.89104128797714877</v>
      </c>
      <c r="AG13" s="18"/>
      <c r="AH13" s="3" t="s">
        <v>37</v>
      </c>
      <c r="AI13">
        <v>6.3410000000000002</v>
      </c>
      <c r="AJ13" s="12">
        <v>-3.6550000000000002</v>
      </c>
      <c r="AK13" s="17">
        <f t="shared" si="7"/>
        <v>0.76705750648126325</v>
      </c>
    </row>
    <row r="14" spans="1:37" x14ac:dyDescent="0.35">
      <c r="A14">
        <v>12</v>
      </c>
      <c r="B14" s="5" t="s">
        <v>68</v>
      </c>
      <c r="C14" s="13">
        <f>'Inflation differential'!N13</f>
        <v>0.42599999999999999</v>
      </c>
      <c r="D14" s="17">
        <f t="shared" si="0"/>
        <v>0.99887762118924728</v>
      </c>
      <c r="J14" s="3" t="s">
        <v>20</v>
      </c>
      <c r="K14">
        <v>17.454999999999998</v>
      </c>
      <c r="L14" s="12">
        <v>12.07703448275862</v>
      </c>
      <c r="M14" s="17">
        <f t="shared" si="2"/>
        <v>0.31448199518135056</v>
      </c>
      <c r="N14" s="3" t="s">
        <v>29</v>
      </c>
      <c r="O14">
        <v>0.97799999999999998</v>
      </c>
      <c r="P14" s="12">
        <v>-7.1120000000000001</v>
      </c>
      <c r="Q14" s="17">
        <f>1- (P14-MIN(P$3:$P$23))/(MAX(P$3:P$23)-MIN(P$3:P$23))</f>
        <v>0.85094745067395983</v>
      </c>
      <c r="U14" s="18"/>
      <c r="Y14" s="18"/>
      <c r="Z14" t="s">
        <v>33</v>
      </c>
      <c r="AA14">
        <v>15.696</v>
      </c>
      <c r="AB14" s="12">
        <v>11.099133333333333</v>
      </c>
      <c r="AC14" s="17">
        <f t="shared" si="5"/>
        <v>9.1352895351856644E-2</v>
      </c>
      <c r="AG14" s="18"/>
      <c r="AH14" s="3" t="s">
        <v>95</v>
      </c>
      <c r="AI14">
        <v>8.0329999999999995</v>
      </c>
      <c r="AJ14" s="12">
        <v>-1.963000000000001</v>
      </c>
      <c r="AK14" s="17">
        <f t="shared" si="7"/>
        <v>0.71721069997643183</v>
      </c>
    </row>
    <row r="15" spans="1:37" x14ac:dyDescent="0.35">
      <c r="A15">
        <v>13</v>
      </c>
      <c r="B15" s="5" t="s">
        <v>89</v>
      </c>
      <c r="C15" s="13">
        <f>'Inflation differential'!N14</f>
        <v>17.902000000000001</v>
      </c>
      <c r="D15" s="17">
        <f t="shared" si="0"/>
        <v>0.95283374302794621</v>
      </c>
      <c r="J15" s="3" t="s">
        <v>21</v>
      </c>
      <c r="K15">
        <v>8.1739999999999995</v>
      </c>
      <c r="L15" s="12">
        <v>2.7960344827586203</v>
      </c>
      <c r="M15" s="17">
        <f t="shared" si="2"/>
        <v>0.61665689913394539</v>
      </c>
      <c r="N15" s="3" t="s">
        <v>34</v>
      </c>
      <c r="O15">
        <v>5.7229999999999999</v>
      </c>
      <c r="P15" s="12">
        <v>-2.367</v>
      </c>
      <c r="Q15" s="17">
        <f>1- (P15-MIN(P$3:$P$23))/(MAX(P$3:P$23)-MIN(P$3:P$23))</f>
        <v>0.6964576414664323</v>
      </c>
      <c r="U15" s="18"/>
      <c r="Y15" s="18"/>
      <c r="Z15" t="s">
        <v>35</v>
      </c>
      <c r="AA15">
        <v>0.85099999999999998</v>
      </c>
      <c r="AB15" s="12">
        <v>-3.7458666666666671</v>
      </c>
      <c r="AC15" s="17">
        <f t="shared" si="5"/>
        <v>0.86232147494157363</v>
      </c>
      <c r="AG15" s="18"/>
      <c r="AH15" s="3" t="s">
        <v>71</v>
      </c>
      <c r="AI15">
        <v>5.17</v>
      </c>
      <c r="AJ15" s="12">
        <v>-4.8260000000000005</v>
      </c>
      <c r="AK15" s="17">
        <f t="shared" si="7"/>
        <v>0.80155550318171098</v>
      </c>
    </row>
    <row r="16" spans="1:37" x14ac:dyDescent="0.35">
      <c r="A16">
        <v>14</v>
      </c>
      <c r="B16" s="5" t="s">
        <v>46</v>
      </c>
      <c r="C16" s="13">
        <f>'Inflation differential'!N15</f>
        <v>2.4020000000000001</v>
      </c>
      <c r="D16" s="17">
        <f t="shared" si="0"/>
        <v>0.99367146971026288</v>
      </c>
      <c r="J16" s="3" t="s">
        <v>22</v>
      </c>
      <c r="K16">
        <v>1.498</v>
      </c>
      <c r="L16" s="12">
        <v>-3.8799655172413789</v>
      </c>
      <c r="M16" s="17">
        <f t="shared" si="2"/>
        <v>0.83401706062381975</v>
      </c>
      <c r="N16" s="3" t="s">
        <v>36</v>
      </c>
      <c r="O16">
        <v>-1.014</v>
      </c>
      <c r="P16" s="12">
        <v>-9.1039999999999992</v>
      </c>
      <c r="Q16" s="17">
        <f>1- (P16-MIN(P$3:$P$23))/(MAX(P$3:P$23)-MIN(P$3:P$23))</f>
        <v>0.91580386794295765</v>
      </c>
      <c r="U16" s="18"/>
      <c r="Y16" s="18"/>
      <c r="Z16" t="s">
        <v>70</v>
      </c>
      <c r="AA16">
        <v>11.542</v>
      </c>
      <c r="AB16" s="12">
        <v>6.9451333333333327</v>
      </c>
      <c r="AC16" s="17">
        <f t="shared" si="5"/>
        <v>0.30708906777460399</v>
      </c>
      <c r="AG16" s="18"/>
      <c r="AH16" s="3" t="s">
        <v>42</v>
      </c>
      <c r="AI16">
        <v>17.899999999999999</v>
      </c>
      <c r="AJ16" s="12">
        <v>7.9039999999999981</v>
      </c>
      <c r="AK16" s="17">
        <f t="shared" si="7"/>
        <v>0.42652604289417861</v>
      </c>
    </row>
    <row r="17" spans="1:37" x14ac:dyDescent="0.35">
      <c r="A17">
        <v>15</v>
      </c>
      <c r="B17" s="5" t="s">
        <v>47</v>
      </c>
      <c r="C17" s="13">
        <f>'Inflation differential'!N16</f>
        <v>9.9009999999999998</v>
      </c>
      <c r="D17" s="17">
        <f t="shared" si="0"/>
        <v>0.97391391407215366</v>
      </c>
      <c r="J17" s="3" t="s">
        <v>23</v>
      </c>
      <c r="K17">
        <v>6.3179999999999996</v>
      </c>
      <c r="L17" s="12">
        <v>0.94003448275862045</v>
      </c>
      <c r="M17" s="17">
        <f t="shared" si="2"/>
        <v>0.67708536823598364</v>
      </c>
      <c r="N17" s="3" t="s">
        <v>52</v>
      </c>
      <c r="O17">
        <v>17.75</v>
      </c>
      <c r="P17" s="12">
        <v>9.66</v>
      </c>
      <c r="Q17" s="17">
        <f>1- (P17-MIN(P$3:$P$23))/(MAX(P$3:P$23)-MIN(P$3:P$23))</f>
        <v>0.30487725467213644</v>
      </c>
      <c r="U17" s="18"/>
      <c r="Y17" s="18"/>
      <c r="Z17" t="s">
        <v>40</v>
      </c>
      <c r="AA17">
        <v>0.85699999999999998</v>
      </c>
      <c r="AB17" s="12">
        <v>-3.7398666666666669</v>
      </c>
      <c r="AC17" s="17">
        <f t="shared" si="5"/>
        <v>0.86200986756686571</v>
      </c>
      <c r="AG17" s="18"/>
      <c r="AH17" s="3" t="s">
        <v>43</v>
      </c>
      <c r="AI17">
        <v>-1.5660000000000001</v>
      </c>
      <c r="AJ17" s="12">
        <v>-11.562000000000001</v>
      </c>
      <c r="AK17" s="17">
        <f t="shared" si="7"/>
        <v>1</v>
      </c>
    </row>
    <row r="18" spans="1:37" x14ac:dyDescent="0.35">
      <c r="A18">
        <v>16</v>
      </c>
      <c r="B18" s="5" t="s">
        <v>16</v>
      </c>
      <c r="C18" s="13">
        <f>'Inflation differential'!N17</f>
        <v>1.1019999999999999</v>
      </c>
      <c r="D18" s="17">
        <f t="shared" si="0"/>
        <v>0.99709656936748947</v>
      </c>
      <c r="J18" s="3" t="s">
        <v>25</v>
      </c>
      <c r="K18">
        <v>8.8439999999999994</v>
      </c>
      <c r="L18" s="12">
        <v>3.4660344827586202</v>
      </c>
      <c r="M18" s="17">
        <f t="shared" si="2"/>
        <v>0.59484274272318816</v>
      </c>
      <c r="N18" s="3" t="s">
        <v>95</v>
      </c>
      <c r="O18">
        <v>8.0329999999999995</v>
      </c>
      <c r="P18" s="12">
        <v>-5.7000000000000384E-2</v>
      </c>
      <c r="Q18" s="17">
        <f>1- (P18-MIN(P$3:$P$23))/(MAX(P$3:P$23)-MIN(P$3:P$23))</f>
        <v>0.62124763951292572</v>
      </c>
      <c r="U18" s="18"/>
      <c r="Y18" s="18"/>
      <c r="AC18" s="18"/>
      <c r="AG18" s="18"/>
      <c r="AK18" s="18"/>
    </row>
    <row r="19" spans="1:37" x14ac:dyDescent="0.35">
      <c r="A19">
        <v>17</v>
      </c>
      <c r="B19" s="5" t="s">
        <v>17</v>
      </c>
      <c r="C19" s="13">
        <f>'Inflation differential'!N18</f>
        <v>8.702</v>
      </c>
      <c r="D19" s="17">
        <f t="shared" si="0"/>
        <v>0.97707290983293416</v>
      </c>
      <c r="J19" s="3" t="s">
        <v>48</v>
      </c>
      <c r="K19">
        <v>27.114000000000001</v>
      </c>
      <c r="L19" s="12">
        <v>21.736034482758622</v>
      </c>
      <c r="M19" s="17">
        <f t="shared" si="2"/>
        <v>0</v>
      </c>
      <c r="N19" s="3" t="s">
        <v>41</v>
      </c>
      <c r="O19">
        <v>5.4550000000000001</v>
      </c>
      <c r="P19" s="12">
        <v>-2.6349999999999998</v>
      </c>
      <c r="Q19" s="17">
        <f>1- (P19-MIN(P$3:$P$23))/(MAX(P$3:P$23)-MIN(P$3:P$23))</f>
        <v>0.70518330403073515</v>
      </c>
      <c r="U19" s="18"/>
      <c r="Y19" s="18"/>
      <c r="AC19" s="18"/>
      <c r="AG19" s="18"/>
      <c r="AK19" s="18"/>
    </row>
    <row r="20" spans="1:37" x14ac:dyDescent="0.35">
      <c r="A20">
        <v>18</v>
      </c>
      <c r="B20" s="5" t="s">
        <v>18</v>
      </c>
      <c r="C20" s="13">
        <f>'Inflation differential'!N19</f>
        <v>6.9610000000000003</v>
      </c>
      <c r="D20" s="17">
        <f t="shared" si="0"/>
        <v>0.98165990868157371</v>
      </c>
      <c r="J20" s="2" t="s">
        <v>28</v>
      </c>
      <c r="K20">
        <v>-1.8</v>
      </c>
      <c r="L20" s="12">
        <v>-7.177965517241379</v>
      </c>
      <c r="M20" s="17">
        <f t="shared" si="2"/>
        <v>0.94139480367259232</v>
      </c>
      <c r="N20" s="3" t="s">
        <v>42</v>
      </c>
      <c r="O20">
        <v>17.899999999999999</v>
      </c>
      <c r="P20" s="12">
        <v>9.8099999999999987</v>
      </c>
      <c r="Q20" s="17">
        <f>1- (P20-MIN(P$3:$P$23))/(MAX(P$3:P$23)-MIN(P$3:P$23))</f>
        <v>0.29999348831151917</v>
      </c>
      <c r="U20" s="18"/>
      <c r="Y20" s="18"/>
      <c r="AC20" s="18"/>
      <c r="AG20" s="18"/>
      <c r="AK20" s="18"/>
    </row>
    <row r="21" spans="1:37" x14ac:dyDescent="0.35">
      <c r="A21">
        <v>19</v>
      </c>
      <c r="B21" s="5" t="s">
        <v>19</v>
      </c>
      <c r="C21" s="13">
        <f>'Inflation differential'!N20</f>
        <v>1.7879999999999998</v>
      </c>
      <c r="D21" s="17">
        <f t="shared" si="0"/>
        <v>0.99528917062529143</v>
      </c>
      <c r="J21" s="3" t="s">
        <v>49</v>
      </c>
      <c r="K21">
        <v>1.472</v>
      </c>
      <c r="L21" s="12">
        <v>-3.9059655172413792</v>
      </c>
      <c r="M21" s="17">
        <f t="shared" si="2"/>
        <v>0.83486358012632678</v>
      </c>
      <c r="N21" s="3" t="s">
        <v>43</v>
      </c>
      <c r="O21">
        <v>-1.5660000000000001</v>
      </c>
      <c r="P21" s="12">
        <v>-9.6560000000000006</v>
      </c>
      <c r="Q21" s="17">
        <f>1- (P21-MIN(P$3:$P$23))/(MAX(P$3:P$23)-MIN(P$3:P$23))</f>
        <v>0.93377612815002931</v>
      </c>
      <c r="U21" s="18"/>
      <c r="Y21" s="18"/>
      <c r="AC21" s="18"/>
      <c r="AG21" s="18"/>
      <c r="AK21" s="18"/>
    </row>
    <row r="22" spans="1:37" x14ac:dyDescent="0.35">
      <c r="A22">
        <v>20</v>
      </c>
      <c r="B22" s="7" t="s">
        <v>94</v>
      </c>
      <c r="C22" s="13">
        <f>'Inflation differential'!N21</f>
        <v>6.9269999999999996</v>
      </c>
      <c r="D22" s="17">
        <f t="shared" si="0"/>
        <v>0.98174948821107044</v>
      </c>
      <c r="J22" s="3" t="s">
        <v>50</v>
      </c>
      <c r="K22">
        <v>1.6</v>
      </c>
      <c r="L22" s="12">
        <v>-3.7779655172413791</v>
      </c>
      <c r="M22" s="17">
        <f t="shared" si="2"/>
        <v>0.8306960994985999</v>
      </c>
      <c r="N22" s="3" t="s">
        <v>53</v>
      </c>
      <c r="O22">
        <v>3.7269999999999999</v>
      </c>
      <c r="P22" s="12">
        <v>-4.3629999999999995</v>
      </c>
      <c r="Q22" s="17">
        <f>1- (P22-MIN(P$3:$P$23))/(MAX(P$3:P$23)-MIN(P$3:P$23))</f>
        <v>0.76144429250504653</v>
      </c>
      <c r="U22" s="18"/>
      <c r="Y22" s="18"/>
      <c r="AC22" s="18"/>
      <c r="AG22" s="18"/>
      <c r="AK22" s="18"/>
    </row>
    <row r="23" spans="1:37" x14ac:dyDescent="0.35">
      <c r="A23">
        <v>21</v>
      </c>
      <c r="B23" s="5" t="s">
        <v>20</v>
      </c>
      <c r="C23" s="13">
        <f>'Inflation differential'!N22</f>
        <v>17.157</v>
      </c>
      <c r="D23" s="17">
        <f t="shared" si="0"/>
        <v>0.95479658860074146</v>
      </c>
      <c r="J23" s="3" t="s">
        <v>32</v>
      </c>
      <c r="K23">
        <v>0.29799999999999999</v>
      </c>
      <c r="L23" s="12">
        <v>-5.0799655172413791</v>
      </c>
      <c r="M23" s="17">
        <f t="shared" si="2"/>
        <v>0.87308719150875824</v>
      </c>
      <c r="N23" s="3" t="s">
        <v>51</v>
      </c>
      <c r="O23">
        <v>-3.6</v>
      </c>
      <c r="P23" s="12">
        <v>-11.69</v>
      </c>
      <c r="Q23" s="17">
        <f>1- (P23-MIN(P$3:$P$23))/(MAX(P$3:P$23)-MIN(P$3:P$23))</f>
        <v>1</v>
      </c>
      <c r="U23" s="18"/>
      <c r="Y23" s="18"/>
      <c r="AC23" s="18"/>
      <c r="AG23" s="18"/>
      <c r="AK23" s="18"/>
    </row>
    <row r="24" spans="1:37" x14ac:dyDescent="0.35">
      <c r="A24">
        <v>22</v>
      </c>
      <c r="B24" s="5" t="s">
        <v>21</v>
      </c>
      <c r="C24" s="13">
        <f>'Inflation differential'!N23</f>
        <v>7.8759999999999994</v>
      </c>
      <c r="D24" s="17">
        <f t="shared" si="0"/>
        <v>0.97924916546129503</v>
      </c>
      <c r="J24" s="3" t="s">
        <v>33</v>
      </c>
      <c r="K24">
        <v>15.696</v>
      </c>
      <c r="L24" s="12">
        <v>10.31803448275862</v>
      </c>
      <c r="M24" s="17">
        <f t="shared" si="2"/>
        <v>0.3717522953701895</v>
      </c>
      <c r="Q24" s="18"/>
      <c r="U24" s="18"/>
      <c r="Y24" s="18"/>
      <c r="AC24" s="18"/>
      <c r="AG24" s="18"/>
      <c r="AK24" s="18"/>
    </row>
    <row r="25" spans="1:37" x14ac:dyDescent="0.35">
      <c r="A25">
        <v>23</v>
      </c>
      <c r="B25" s="5" t="s">
        <v>22</v>
      </c>
      <c r="C25" s="13">
        <f>'Inflation differential'!N24</f>
        <v>1.2</v>
      </c>
      <c r="D25" s="17">
        <f t="shared" si="0"/>
        <v>0.99683836954717553</v>
      </c>
      <c r="J25" s="3" t="s">
        <v>69</v>
      </c>
      <c r="K25">
        <v>5.4329999999999998</v>
      </c>
      <c r="L25" s="12">
        <v>5.5034482758620662E-2</v>
      </c>
      <c r="M25" s="17">
        <f t="shared" si="2"/>
        <v>0.70589958976362577</v>
      </c>
      <c r="Q25" s="18"/>
      <c r="U25" s="18"/>
      <c r="Y25" s="18"/>
      <c r="AC25" s="18"/>
      <c r="AG25" s="18"/>
      <c r="AK25" s="18"/>
    </row>
    <row r="26" spans="1:37" x14ac:dyDescent="0.35">
      <c r="A26">
        <v>24</v>
      </c>
      <c r="B26" s="5" t="s">
        <v>23</v>
      </c>
      <c r="C26" s="13">
        <f>'Inflation differential'!N25</f>
        <v>6.02</v>
      </c>
      <c r="D26" s="17">
        <f t="shared" si="0"/>
        <v>0.98413915389499695</v>
      </c>
      <c r="J26" s="3" t="s">
        <v>35</v>
      </c>
      <c r="K26">
        <v>0.85099999999999998</v>
      </c>
      <c r="L26" s="12">
        <v>-4.5269655172413792</v>
      </c>
      <c r="M26" s="17">
        <f t="shared" si="2"/>
        <v>0.85508237285928246</v>
      </c>
      <c r="Q26" s="18"/>
      <c r="U26" s="18"/>
      <c r="Y26" s="18"/>
      <c r="AC26" s="18"/>
      <c r="AG26" s="18"/>
      <c r="AK26" s="18"/>
    </row>
    <row r="27" spans="1:37" x14ac:dyDescent="0.35">
      <c r="A27">
        <v>25</v>
      </c>
      <c r="B27" s="5" t="s">
        <v>24</v>
      </c>
      <c r="C27" s="13">
        <f>'Inflation differential'!N26</f>
        <v>6.0570000000000004</v>
      </c>
      <c r="D27" s="17">
        <f t="shared" si="0"/>
        <v>0.98404167028936818</v>
      </c>
      <c r="J27" s="3" t="s">
        <v>70</v>
      </c>
      <c r="K27">
        <v>11.542</v>
      </c>
      <c r="L27" s="12">
        <v>6.1640344827586206</v>
      </c>
      <c r="M27" s="17">
        <f t="shared" si="2"/>
        <v>0.50700006511688489</v>
      </c>
      <c r="Q27" s="18"/>
      <c r="U27" s="18"/>
      <c r="Y27" s="18"/>
      <c r="AC27" s="18"/>
      <c r="AG27" s="18"/>
      <c r="AK27" s="18"/>
    </row>
    <row r="28" spans="1:37" x14ac:dyDescent="0.35">
      <c r="A28">
        <v>26</v>
      </c>
      <c r="B28" s="5" t="s">
        <v>25</v>
      </c>
      <c r="C28" s="13">
        <f>'Inflation differential'!N27</f>
        <v>8.5459999999999994</v>
      </c>
      <c r="D28" s="17">
        <f t="shared" si="0"/>
        <v>0.97748392179180132</v>
      </c>
      <c r="J28" s="3" t="s">
        <v>51</v>
      </c>
      <c r="K28">
        <v>-3.6</v>
      </c>
      <c r="L28" s="12">
        <v>-8.9779655172413797</v>
      </c>
      <c r="M28" s="17">
        <f t="shared" si="2"/>
        <v>1</v>
      </c>
      <c r="Q28" s="18"/>
      <c r="U28" s="18"/>
      <c r="Y28" s="18"/>
      <c r="AC28" s="18"/>
      <c r="AG28" s="18"/>
      <c r="AK28" s="18"/>
    </row>
    <row r="29" spans="1:37" x14ac:dyDescent="0.35">
      <c r="A29">
        <v>27</v>
      </c>
      <c r="B29" s="5" t="s">
        <v>48</v>
      </c>
      <c r="C29" s="13">
        <f>'Inflation differential'!N28</f>
        <v>26.816000000000003</v>
      </c>
      <c r="D29" s="17">
        <f t="shared" si="0"/>
        <v>0.92934809814754804</v>
      </c>
      <c r="J29" s="3" t="s">
        <v>52</v>
      </c>
      <c r="K29">
        <v>17.75</v>
      </c>
      <c r="L29" s="12">
        <v>12.372034482758622</v>
      </c>
      <c r="M29" s="17">
        <f t="shared" si="2"/>
        <v>0.30487725467213644</v>
      </c>
      <c r="Q29" s="18"/>
      <c r="U29" s="18"/>
      <c r="Y29" s="18"/>
      <c r="AC29" s="18"/>
      <c r="AG29" s="18"/>
      <c r="AK29" s="18"/>
    </row>
    <row r="30" spans="1:37" x14ac:dyDescent="0.35">
      <c r="A30">
        <v>28</v>
      </c>
      <c r="B30" s="5" t="s">
        <v>26</v>
      </c>
      <c r="C30" s="13">
        <f>'Inflation differential'!N29</f>
        <v>6.3620000000000001</v>
      </c>
      <c r="D30" s="17">
        <f t="shared" si="0"/>
        <v>0.98323808921594202</v>
      </c>
      <c r="J30" s="3" t="s">
        <v>40</v>
      </c>
      <c r="K30">
        <v>0.85699999999999998</v>
      </c>
      <c r="L30" s="12">
        <v>-4.520965517241379</v>
      </c>
      <c r="M30" s="17">
        <f t="shared" si="2"/>
        <v>0.85488702220485768</v>
      </c>
      <c r="Q30" s="18"/>
      <c r="U30" s="18"/>
      <c r="Y30" s="18"/>
      <c r="AC30" s="18"/>
      <c r="AG30" s="18"/>
      <c r="AK30" s="18"/>
    </row>
    <row r="31" spans="1:37" x14ac:dyDescent="0.35">
      <c r="A31">
        <v>29</v>
      </c>
      <c r="B31" s="5" t="s">
        <v>27</v>
      </c>
      <c r="C31" s="13">
        <f>'Inflation differential'!N30</f>
        <v>21.429000000000002</v>
      </c>
      <c r="D31" s="17">
        <f t="shared" si="0"/>
        <v>0.94354118418868604</v>
      </c>
      <c r="J31" s="3" t="s">
        <v>53</v>
      </c>
      <c r="K31">
        <v>3.7269999999999999</v>
      </c>
      <c r="L31" s="12">
        <v>-1.6509655172413793</v>
      </c>
      <c r="M31" s="17">
        <f t="shared" si="2"/>
        <v>0.76144429250504664</v>
      </c>
      <c r="Q31" s="18"/>
      <c r="U31" s="18"/>
      <c r="Y31" s="18"/>
      <c r="AC31" s="18"/>
      <c r="AG31" s="18"/>
      <c r="AK31" s="18"/>
    </row>
    <row r="32" spans="1:37" x14ac:dyDescent="0.35">
      <c r="A32">
        <v>30</v>
      </c>
      <c r="B32" s="5" t="s">
        <v>28</v>
      </c>
      <c r="C32" s="13">
        <f>'Inflation differential'!N31</f>
        <v>2.0979999999999999</v>
      </c>
      <c r="D32" s="17">
        <f t="shared" si="0"/>
        <v>0.99447241609164516</v>
      </c>
    </row>
    <row r="33" spans="1:5" x14ac:dyDescent="0.35">
      <c r="A33">
        <v>31</v>
      </c>
      <c r="B33" s="5" t="s">
        <v>49</v>
      </c>
      <c r="C33" s="13">
        <f>'Inflation differential'!N32</f>
        <v>1.1739999999999999</v>
      </c>
      <c r="D33" s="17">
        <f t="shared" si="0"/>
        <v>0.99690687154031998</v>
      </c>
    </row>
    <row r="34" spans="1:5" x14ac:dyDescent="0.35">
      <c r="A34">
        <v>32</v>
      </c>
      <c r="B34" s="5" t="s">
        <v>29</v>
      </c>
      <c r="C34" s="13">
        <f>'Inflation differential'!N33</f>
        <v>0.67999999999999994</v>
      </c>
      <c r="D34" s="17">
        <f t="shared" si="0"/>
        <v>0.99820840941006606</v>
      </c>
    </row>
    <row r="35" spans="1:5" x14ac:dyDescent="0.35">
      <c r="A35">
        <v>33</v>
      </c>
      <c r="B35" s="5" t="s">
        <v>50</v>
      </c>
      <c r="C35" s="13">
        <f>'Inflation differential'!N34</f>
        <v>1.302</v>
      </c>
      <c r="D35" s="17">
        <f t="shared" si="0"/>
        <v>0.99656963095868545</v>
      </c>
    </row>
    <row r="36" spans="1:5" x14ac:dyDescent="0.35">
      <c r="A36">
        <v>34</v>
      </c>
      <c r="B36" s="5" t="s">
        <v>30</v>
      </c>
      <c r="C36" s="13">
        <f>'Inflation differential'!N35</f>
        <v>18.943000000000001</v>
      </c>
      <c r="D36" s="17">
        <f t="shared" si="0"/>
        <v>0.95009102861012096</v>
      </c>
    </row>
    <row r="37" spans="1:5" x14ac:dyDescent="0.35">
      <c r="A37">
        <v>35</v>
      </c>
      <c r="B37" s="5" t="s">
        <v>31</v>
      </c>
      <c r="C37" s="13">
        <f>'Inflation differential'!N36</f>
        <v>6.4290000000000003</v>
      </c>
      <c r="D37" s="17">
        <f t="shared" si="0"/>
        <v>0.98306156484899265</v>
      </c>
    </row>
    <row r="38" spans="1:5" x14ac:dyDescent="0.35">
      <c r="A38">
        <v>36</v>
      </c>
      <c r="B38" s="5" t="s">
        <v>32</v>
      </c>
      <c r="C38" s="13">
        <f>'Inflation differential'!N37</f>
        <v>0</v>
      </c>
      <c r="D38" s="17">
        <f t="shared" si="0"/>
        <v>1</v>
      </c>
    </row>
    <row r="39" spans="1:5" x14ac:dyDescent="0.35">
      <c r="A39">
        <v>37</v>
      </c>
      <c r="B39" s="5" t="s">
        <v>33</v>
      </c>
      <c r="C39" s="13">
        <f>'Inflation differential'!N38</f>
        <v>15.398</v>
      </c>
      <c r="D39" s="17">
        <f t="shared" si="0"/>
        <v>0.9594310119061733</v>
      </c>
    </row>
    <row r="40" spans="1:5" x14ac:dyDescent="0.35">
      <c r="A40">
        <v>38</v>
      </c>
      <c r="B40" s="5" t="s">
        <v>91</v>
      </c>
      <c r="C40" s="13">
        <f>'Inflation differential'!N39</f>
        <v>3.2839999999999998</v>
      </c>
      <c r="D40" s="17">
        <f t="shared" si="0"/>
        <v>0.99134767132743684</v>
      </c>
    </row>
    <row r="41" spans="1:5" x14ac:dyDescent="0.35">
      <c r="A41">
        <v>39</v>
      </c>
      <c r="B41" s="5" t="s">
        <v>34</v>
      </c>
      <c r="C41" s="13">
        <f>'Inflation differential'!N40</f>
        <v>5.4249999999999998</v>
      </c>
      <c r="D41" s="17">
        <f t="shared" si="0"/>
        <v>0.98570679566118913</v>
      </c>
    </row>
    <row r="42" spans="1:5" x14ac:dyDescent="0.35">
      <c r="A42">
        <v>40</v>
      </c>
      <c r="B42" s="5" t="s">
        <v>69</v>
      </c>
      <c r="C42" s="13">
        <f>'Inflation differential'!N41</f>
        <v>5.1349999999999998</v>
      </c>
      <c r="D42" s="17">
        <f t="shared" si="0"/>
        <v>0.98647085635395504</v>
      </c>
    </row>
    <row r="43" spans="1:5" x14ac:dyDescent="0.35">
      <c r="A43">
        <v>41</v>
      </c>
      <c r="B43" s="5" t="s">
        <v>35</v>
      </c>
      <c r="C43" s="13">
        <f>'Inflation differential'!N42</f>
        <v>0.55299999999999994</v>
      </c>
      <c r="D43" s="17">
        <f t="shared" si="0"/>
        <v>0.99854301529965672</v>
      </c>
    </row>
    <row r="44" spans="1:5" x14ac:dyDescent="0.35">
      <c r="A44">
        <v>42</v>
      </c>
      <c r="B44" s="5" t="s">
        <v>36</v>
      </c>
      <c r="C44" s="13">
        <f>'Inflation differential'!N43</f>
        <v>1.3120000000000001</v>
      </c>
      <c r="D44" s="17">
        <f t="shared" si="0"/>
        <v>0.99654328403824521</v>
      </c>
    </row>
    <row r="45" spans="1:5" x14ac:dyDescent="0.35">
      <c r="A45">
        <v>43</v>
      </c>
      <c r="B45" s="8" t="s">
        <v>70</v>
      </c>
      <c r="C45" s="13">
        <f>'Inflation differential'!N44</f>
        <v>11.244</v>
      </c>
      <c r="D45" s="17">
        <f t="shared" si="0"/>
        <v>0.9703755226570342</v>
      </c>
    </row>
    <row r="46" spans="1:5" x14ac:dyDescent="0.35">
      <c r="A46">
        <v>44</v>
      </c>
      <c r="B46" s="5" t="s">
        <v>51</v>
      </c>
      <c r="C46" s="13">
        <f>'Inflation differential'!N45</f>
        <v>3.8980000000000001</v>
      </c>
      <c r="D46" s="17">
        <f t="shared" si="0"/>
        <v>0.98972997041240829</v>
      </c>
      <c r="E46" s="9" t="s">
        <v>63</v>
      </c>
    </row>
    <row r="47" spans="1:5" x14ac:dyDescent="0.35">
      <c r="A47">
        <v>45</v>
      </c>
      <c r="B47" s="5" t="s">
        <v>37</v>
      </c>
      <c r="C47" s="13">
        <f>'Inflation differential'!N46</f>
        <v>6.0430000000000001</v>
      </c>
      <c r="D47" s="17">
        <f t="shared" si="0"/>
        <v>0.98407855597798455</v>
      </c>
    </row>
    <row r="48" spans="1:5" x14ac:dyDescent="0.35">
      <c r="A48">
        <v>46</v>
      </c>
      <c r="B48" s="5" t="s">
        <v>38</v>
      </c>
      <c r="C48" s="13">
        <f>'Inflation differential'!N47</f>
        <v>379.55099999999999</v>
      </c>
      <c r="D48" s="17">
        <f t="shared" si="0"/>
        <v>0</v>
      </c>
    </row>
    <row r="49" spans="1:4" x14ac:dyDescent="0.35">
      <c r="A49">
        <v>47</v>
      </c>
      <c r="B49" s="5" t="s">
        <v>52</v>
      </c>
      <c r="C49" s="13">
        <f>'Inflation differential'!N48</f>
        <v>17.452000000000002</v>
      </c>
      <c r="D49" s="17">
        <f t="shared" si="0"/>
        <v>0.95401935444775532</v>
      </c>
    </row>
    <row r="50" spans="1:4" x14ac:dyDescent="0.35">
      <c r="A50">
        <v>48</v>
      </c>
      <c r="B50" s="5" t="s">
        <v>95</v>
      </c>
      <c r="C50" s="13">
        <f>'Inflation differential'!N49</f>
        <v>7.7349999999999994</v>
      </c>
      <c r="D50" s="17">
        <f t="shared" si="0"/>
        <v>0.97962065703950196</v>
      </c>
    </row>
    <row r="51" spans="1:4" x14ac:dyDescent="0.35">
      <c r="A51">
        <v>49</v>
      </c>
      <c r="B51" s="5" t="s">
        <v>71</v>
      </c>
      <c r="C51" s="13">
        <f>'Inflation differential'!N50</f>
        <v>4.8719999999999999</v>
      </c>
      <c r="D51" s="17">
        <f t="shared" si="0"/>
        <v>0.98716378036153241</v>
      </c>
    </row>
    <row r="52" spans="1:4" x14ac:dyDescent="0.35">
      <c r="A52">
        <v>50</v>
      </c>
      <c r="B52" s="5" t="s">
        <v>40</v>
      </c>
      <c r="C52" s="13">
        <f>'Inflation differential'!N51</f>
        <v>0.55899999999999994</v>
      </c>
      <c r="D52" s="17">
        <f t="shared" si="0"/>
        <v>0.99852720714739263</v>
      </c>
    </row>
    <row r="53" spans="1:4" x14ac:dyDescent="0.35">
      <c r="A53">
        <v>51</v>
      </c>
      <c r="B53" s="5" t="s">
        <v>53</v>
      </c>
      <c r="C53" s="13">
        <f>'Inflation differential'!N52</f>
        <v>3.4289999999999998</v>
      </c>
      <c r="D53" s="17">
        <f t="shared" si="0"/>
        <v>0.99096564098105389</v>
      </c>
    </row>
    <row r="54" spans="1:4" x14ac:dyDescent="0.35">
      <c r="A54">
        <v>52</v>
      </c>
      <c r="B54" s="5" t="s">
        <v>41</v>
      </c>
      <c r="C54" s="13">
        <f>'Inflation differential'!N53</f>
        <v>5.157</v>
      </c>
      <c r="D54" s="17">
        <f t="shared" si="0"/>
        <v>0.98641289312898661</v>
      </c>
    </row>
    <row r="55" spans="1:4" x14ac:dyDescent="0.35">
      <c r="A55">
        <v>53</v>
      </c>
      <c r="B55" s="5" t="s">
        <v>42</v>
      </c>
      <c r="C55" s="13">
        <f>'Inflation differential'!N54</f>
        <v>17.602</v>
      </c>
      <c r="D55" s="17">
        <f t="shared" si="0"/>
        <v>0.95362415064115236</v>
      </c>
    </row>
    <row r="56" spans="1:4" x14ac:dyDescent="0.35">
      <c r="A56">
        <v>54</v>
      </c>
      <c r="B56" s="5" t="s">
        <v>43</v>
      </c>
      <c r="C56" s="13">
        <f>'Inflation differential'!N55</f>
        <v>1.8640000000000001</v>
      </c>
      <c r="D56" s="17">
        <f t="shared" si="0"/>
        <v>0.99508893402994592</v>
      </c>
    </row>
    <row r="58" spans="1:4" x14ac:dyDescent="0.35">
      <c r="C58" s="14">
        <v>-17.008388888888884</v>
      </c>
    </row>
    <row r="59" spans="1:4" x14ac:dyDescent="0.35">
      <c r="C59" s="14">
        <v>366.44061111111108</v>
      </c>
    </row>
  </sheetData>
  <mergeCells count="2">
    <mergeCell ref="F1:AK1"/>
    <mergeCell ref="B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58"/>
  <sheetViews>
    <sheetView topLeftCell="D1" zoomScale="70" zoomScaleNormal="70" workbookViewId="0">
      <selection activeCell="AY18" sqref="AY18"/>
    </sheetView>
  </sheetViews>
  <sheetFormatPr defaultRowHeight="14.5" x14ac:dyDescent="0.35"/>
  <cols>
    <col min="13" max="14" width="17.453125" style="15" customWidth="1"/>
    <col min="15" max="15" width="5.54296875" customWidth="1"/>
    <col min="18" max="18" width="18.26953125" style="15" customWidth="1"/>
    <col min="19" max="19" width="17.453125" style="15" customWidth="1"/>
    <col min="20" max="20" width="11.6328125" style="15" customWidth="1"/>
    <col min="23" max="23" width="19.7265625" style="15" customWidth="1"/>
    <col min="24" max="24" width="17.453125" style="15" customWidth="1"/>
    <col min="25" max="25" width="11.6328125" style="15" customWidth="1"/>
    <col min="28" max="28" width="20.1796875" style="15" customWidth="1"/>
    <col min="29" max="29" width="17.54296875" style="15" customWidth="1"/>
    <col min="30" max="30" width="11.6328125" style="15" customWidth="1"/>
    <col min="33" max="33" width="18.26953125" style="15" customWidth="1"/>
    <col min="34" max="34" width="17.54296875" style="15" customWidth="1"/>
    <col min="35" max="35" width="11.6328125" style="15" customWidth="1"/>
    <col min="38" max="38" width="18.81640625" style="15" customWidth="1"/>
    <col min="39" max="39" width="17.54296875" style="15" customWidth="1"/>
    <col min="40" max="40" width="13" style="15" customWidth="1"/>
    <col min="41" max="41" width="10.26953125" customWidth="1"/>
    <col min="43" max="43" width="17.453125" style="15" customWidth="1"/>
    <col min="44" max="44" width="17.54296875" style="15" customWidth="1"/>
    <col min="45" max="45" width="11.6328125" style="15" customWidth="1"/>
    <col min="48" max="48" width="20.1796875" style="15" customWidth="1"/>
    <col min="49" max="49" width="17.54296875" style="15" customWidth="1"/>
    <col min="50" max="50" width="13" style="15" customWidth="1"/>
    <col min="53" max="53" width="18.1796875" style="15" customWidth="1"/>
    <col min="54" max="54" width="17.54296875" style="15" customWidth="1"/>
    <col min="55" max="55" width="11.6328125" style="15" customWidth="1"/>
  </cols>
  <sheetData>
    <row r="1" spans="1:55" s="20" customFormat="1" ht="58" x14ac:dyDescent="0.35"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>
        <v>2011</v>
      </c>
      <c r="H1" s="20">
        <v>2012</v>
      </c>
      <c r="I1" s="20">
        <v>2013</v>
      </c>
      <c r="J1" s="20">
        <v>2014</v>
      </c>
      <c r="K1" s="20">
        <v>2015</v>
      </c>
      <c r="L1" s="20">
        <v>2016</v>
      </c>
      <c r="M1" s="21" t="s">
        <v>81</v>
      </c>
      <c r="N1" s="22" t="s">
        <v>77</v>
      </c>
      <c r="P1" s="23" t="s">
        <v>54</v>
      </c>
      <c r="R1" s="21" t="s">
        <v>81</v>
      </c>
      <c r="S1" s="22" t="s">
        <v>77</v>
      </c>
      <c r="T1" s="24"/>
      <c r="U1" s="23" t="s">
        <v>56</v>
      </c>
      <c r="V1" s="23"/>
      <c r="W1" s="21" t="s">
        <v>81</v>
      </c>
      <c r="X1" s="22" t="s">
        <v>77</v>
      </c>
      <c r="Y1" s="24"/>
      <c r="Z1" s="23" t="s">
        <v>57</v>
      </c>
      <c r="AA1" s="23"/>
      <c r="AB1" s="21" t="s">
        <v>81</v>
      </c>
      <c r="AC1" s="22" t="s">
        <v>77</v>
      </c>
      <c r="AD1" s="24"/>
      <c r="AE1" s="23" t="s">
        <v>58</v>
      </c>
      <c r="AF1" s="23"/>
      <c r="AG1" s="21" t="s">
        <v>81</v>
      </c>
      <c r="AH1" s="22" t="s">
        <v>77</v>
      </c>
      <c r="AI1" s="24"/>
      <c r="AJ1" s="23" t="s">
        <v>59</v>
      </c>
      <c r="AK1" s="23"/>
      <c r="AL1" s="21" t="s">
        <v>81</v>
      </c>
      <c r="AM1" s="22" t="s">
        <v>77</v>
      </c>
      <c r="AN1" s="24"/>
      <c r="AO1" s="23" t="s">
        <v>60</v>
      </c>
      <c r="AP1" s="23"/>
      <c r="AQ1" s="21" t="s">
        <v>81</v>
      </c>
      <c r="AR1" s="22" t="s">
        <v>77</v>
      </c>
      <c r="AS1" s="24"/>
      <c r="AT1" s="23" t="s">
        <v>61</v>
      </c>
      <c r="AU1" s="23"/>
      <c r="AV1" s="21" t="s">
        <v>81</v>
      </c>
      <c r="AW1" s="22" t="s">
        <v>77</v>
      </c>
      <c r="AX1" s="24"/>
      <c r="AY1" s="23" t="s">
        <v>62</v>
      </c>
      <c r="BA1" s="21" t="s">
        <v>55</v>
      </c>
      <c r="BB1" s="22" t="s">
        <v>77</v>
      </c>
      <c r="BC1" s="24"/>
    </row>
    <row r="2" spans="1:55" x14ac:dyDescent="0.35">
      <c r="A2">
        <v>1</v>
      </c>
      <c r="B2" t="s">
        <v>45</v>
      </c>
      <c r="C2" t="s">
        <v>6</v>
      </c>
      <c r="D2" t="s">
        <v>7</v>
      </c>
      <c r="E2" t="s">
        <v>8</v>
      </c>
      <c r="F2">
        <v>2016</v>
      </c>
      <c r="G2">
        <v>4.5</v>
      </c>
      <c r="H2">
        <v>8.9160000000000004</v>
      </c>
      <c r="I2">
        <v>3.2549999999999999</v>
      </c>
      <c r="J2">
        <v>2.9169999999999998</v>
      </c>
      <c r="K2">
        <v>4.7839999999999998</v>
      </c>
      <c r="L2">
        <v>6.3979999999999997</v>
      </c>
      <c r="M2" s="13">
        <f>L2-$L$56</f>
        <v>-7.010388888888885</v>
      </c>
      <c r="N2" s="19">
        <f>ABS(L2-L$57)</f>
        <v>6.1</v>
      </c>
      <c r="P2" s="2" t="s">
        <v>45</v>
      </c>
      <c r="Q2">
        <f>VLOOKUP(P2,$B$2:$L$55,11,FALSE)</f>
        <v>6.3979999999999997</v>
      </c>
      <c r="R2" s="12">
        <f>Q2-(AVERAGE($Q$2:$Q$6))</f>
        <v>-1.664200000000001</v>
      </c>
      <c r="S2" s="19">
        <f>ABS(Q2-Q$8)</f>
        <v>4.9260000000000002</v>
      </c>
      <c r="T2" s="14"/>
      <c r="U2" s="2" t="s">
        <v>9</v>
      </c>
      <c r="V2">
        <f>VLOOKUP(U2,$B$2:$L$55,11,FALSE)</f>
        <v>-0.80900000000000005</v>
      </c>
      <c r="W2" s="12">
        <f>V2-(AVERAGE($V$2:$V$30))</f>
        <v>-6.1869655172413793</v>
      </c>
      <c r="X2" s="19">
        <f>ABS(V2-V$32)</f>
        <v>1.107</v>
      </c>
      <c r="Y2" s="14"/>
      <c r="Z2" s="3" t="s">
        <v>11</v>
      </c>
      <c r="AA2">
        <f>VLOOKUP(Z2,$B$2:$L$55,11,FALSE)</f>
        <v>5.5270000000000001</v>
      </c>
      <c r="AB2" s="12">
        <f>AA2-(AVERAGE($AA$2:$AA$22))</f>
        <v>-2.5629999999999997</v>
      </c>
      <c r="AC2" s="19">
        <f>_xlfn.IFS(AND(AA2&gt;0,AA2&lt;5),0,AND(AA2&lt;0,AA2&gt;-5),ABS(AA2), AA2&gt;5,AA2-5)</f>
        <v>0.52700000000000014</v>
      </c>
      <c r="AD2" s="14"/>
      <c r="AE2" s="3" t="s">
        <v>11</v>
      </c>
      <c r="AF2">
        <f>VLOOKUP(AE2,$B$2:$L$55,11,FALSE)</f>
        <v>5.5270000000000001</v>
      </c>
      <c r="AG2" s="12">
        <f>AF2-(AVERAGE($AF$2:$AF$7))</f>
        <v>-62.47999999999999</v>
      </c>
      <c r="AH2" s="19">
        <f>ABS(AF2- MIN(AF$2:AF$7))</f>
        <v>0.35700000000000021</v>
      </c>
      <c r="AI2" s="14"/>
      <c r="AJ2" s="3" t="s">
        <v>5</v>
      </c>
      <c r="AK2">
        <f>VLOOKUP(AJ2,$B$2:$L$55,11,FALSE)</f>
        <v>32.378</v>
      </c>
      <c r="AL2" s="12">
        <f>AK2-(AVERAGE($AK$2:$AK$12))</f>
        <v>25.223727272727274</v>
      </c>
      <c r="AM2" s="19">
        <f>ABS(AK2-AK$14)</f>
        <v>31.504999999999999</v>
      </c>
      <c r="AN2" s="14"/>
      <c r="AO2" t="s">
        <v>9</v>
      </c>
      <c r="AP2">
        <f>VLOOKUP(AO2,$B$2:$L$55,11,FALSE)</f>
        <v>-0.80900000000000005</v>
      </c>
      <c r="AQ2" s="12">
        <f>AP2-(AVERAGE($AP$2:$AP$30))</f>
        <v>-5.4058666666666673</v>
      </c>
      <c r="AR2" s="19">
        <f>_xlfn.IFS(AND(AP2&gt;0,AP2&lt;10),0,AND(AP2&lt;0,AP2&gt;-10),ABS(AP2), AP2&gt;10,AP2-10)</f>
        <v>0.80900000000000005</v>
      </c>
      <c r="AS2" s="14"/>
      <c r="AT2" s="3" t="s">
        <v>46</v>
      </c>
      <c r="AU2">
        <f>VLOOKUP(AT2,$B$2:$L$55,11,FALSE)</f>
        <v>2.7</v>
      </c>
      <c r="AV2" s="12">
        <f>AU2-(AVERAGE($AU$2:$AU$9))</f>
        <v>-50.391374999999996</v>
      </c>
      <c r="AW2" s="19">
        <f>ABS(AU2-AU$11)</f>
        <v>0</v>
      </c>
      <c r="AX2" s="14"/>
      <c r="AY2" s="3" t="s">
        <v>5</v>
      </c>
      <c r="AZ2">
        <f>VLOOKUP(AY2,$B$2:$L$55,11,FALSE)</f>
        <v>32.378</v>
      </c>
      <c r="BA2" s="12">
        <f>AZ2-(AVERAGE($AZ$2:$AZ$30))</f>
        <v>22.381999999999998</v>
      </c>
      <c r="BB2" s="19">
        <f>_xlfn.IFS(AND(AZ2&gt;0,AZ2&lt;5),0,AND(AZ2&lt;0,AZ2&gt;-5),ABS(AZ2), AZ2&gt;5,AZ2-5)</f>
        <v>27.378</v>
      </c>
      <c r="BC2" s="14"/>
    </row>
    <row r="3" spans="1:55" x14ac:dyDescent="0.35">
      <c r="A3">
        <v>2</v>
      </c>
      <c r="B3" t="s">
        <v>5</v>
      </c>
      <c r="C3" t="s">
        <v>6</v>
      </c>
      <c r="D3" t="s">
        <v>7</v>
      </c>
      <c r="E3" t="s">
        <v>8</v>
      </c>
      <c r="F3">
        <v>2015</v>
      </c>
      <c r="G3">
        <v>13.484</v>
      </c>
      <c r="H3">
        <v>10.285</v>
      </c>
      <c r="I3">
        <v>8.782</v>
      </c>
      <c r="J3">
        <v>7.298</v>
      </c>
      <c r="K3">
        <v>10.287000000000001</v>
      </c>
      <c r="L3">
        <v>32.378</v>
      </c>
      <c r="M3" s="13">
        <f t="shared" ref="M3:M54" si="0">L3-$L$56</f>
        <v>18.969611111111114</v>
      </c>
      <c r="N3" s="19">
        <f t="shared" ref="N3:N55" si="1">ABS(L3-L$57)</f>
        <v>32.08</v>
      </c>
      <c r="P3" s="3" t="s">
        <v>48</v>
      </c>
      <c r="Q3">
        <f t="shared" ref="Q3:Q6" si="2">VLOOKUP(P3,$B$2:$L$55,11,FALSE)</f>
        <v>27.114000000000001</v>
      </c>
      <c r="R3" s="12">
        <f t="shared" ref="R3:R6" si="3">Q3-(AVERAGE($Q$2:$Q$6))</f>
        <v>19.0518</v>
      </c>
      <c r="S3" s="19">
        <f t="shared" ref="S3:S6" si="4">ABS(Q3-Q$8)</f>
        <v>25.641999999999999</v>
      </c>
      <c r="T3" s="14"/>
      <c r="U3" s="3" t="s">
        <v>65</v>
      </c>
      <c r="V3">
        <f t="shared" ref="V3:V30" si="5">VLOOKUP(U3,$B$2:$L$55,11,FALSE)</f>
        <v>-0.19400000000000001</v>
      </c>
      <c r="W3" s="12">
        <f t="shared" ref="W3:W30" si="6">V3-(AVERAGE($V$2:$V$30))</f>
        <v>-5.5719655172413791</v>
      </c>
      <c r="X3" s="19">
        <f t="shared" ref="X3:X30" si="7">ABS(V3-V$32)</f>
        <v>0.49199999999999999</v>
      </c>
      <c r="Y3" s="14"/>
      <c r="Z3" s="3" t="s">
        <v>14</v>
      </c>
      <c r="AA3">
        <f t="shared" ref="AA3:AA22" si="8">VLOOKUP(Z3,$B$2:$L$55,11,FALSE)</f>
        <v>1.8</v>
      </c>
      <c r="AB3" s="12">
        <f t="shared" ref="AB3:AB22" si="9">AA3-(AVERAGE($AA$2:$AA$22))</f>
        <v>-6.29</v>
      </c>
      <c r="AC3" s="19">
        <f t="shared" ref="AC3:AC22" si="10">_xlfn.IFS(AND(AA3&gt;0,AA3&lt;5),0,AND(AA3&lt;0,AA3&gt;-5),ABS(AA3), AA3&gt;5,AA3-5)</f>
        <v>0</v>
      </c>
      <c r="AD3" s="14"/>
      <c r="AE3" s="3" t="s">
        <v>23</v>
      </c>
      <c r="AF3">
        <f t="shared" ref="AF3:AF7" si="11">VLOOKUP(AE3,$B$2:$L$55,11,FALSE)</f>
        <v>6.3179999999999996</v>
      </c>
      <c r="AG3" s="12">
        <f t="shared" ref="AG3:AG7" si="12">AF3-(AVERAGE($AF$2:$AF$30))</f>
        <v>-52.712285714285713</v>
      </c>
      <c r="AH3" s="19">
        <f t="shared" ref="AH3:AH7" si="13">ABS(AF3- MIN(AF$2:AF$7))</f>
        <v>1.1479999999999997</v>
      </c>
      <c r="AI3" s="14"/>
      <c r="AJ3" s="3" t="s">
        <v>11</v>
      </c>
      <c r="AK3">
        <f t="shared" ref="AK3:AK12" si="14">VLOOKUP(AJ3,$B$2:$L$55,11,FALSE)</f>
        <v>5.5270000000000001</v>
      </c>
      <c r="AL3" s="12">
        <f t="shared" ref="AL3:AL12" si="15">AK3-(AVERAGE($AK$2:$AK$12))</f>
        <v>-1.627272727272727</v>
      </c>
      <c r="AM3" s="19">
        <f t="shared" ref="AM3:AM12" si="16">ABS(AK3-AK$14)</f>
        <v>4.6539999999999999</v>
      </c>
      <c r="AN3" s="14"/>
      <c r="AO3" t="s">
        <v>65</v>
      </c>
      <c r="AP3">
        <f t="shared" ref="AP3:AP16" si="17">VLOOKUP(AO3,$B$2:$L$55,11,FALSE)</f>
        <v>-0.19400000000000001</v>
      </c>
      <c r="AQ3" s="12">
        <f t="shared" ref="AQ3:AQ16" si="18">AP3-(AVERAGE($AP$2:$AP$30))</f>
        <v>-4.7908666666666671</v>
      </c>
      <c r="AR3" s="19">
        <f t="shared" ref="AR3:AR16" si="19">_xlfn.IFS(AND(AP3&gt;0,AP3&lt;10),0,AND(AP3&lt;0,AP3&gt;-10),ABS(AP3), AP3&gt;10,AP3-10)</f>
        <v>0.19400000000000001</v>
      </c>
      <c r="AS3" s="14"/>
      <c r="AT3" s="3" t="s">
        <v>17</v>
      </c>
      <c r="AU3">
        <f t="shared" ref="AU3:AU9" si="20">VLOOKUP(AT3,$B$2:$L$55,11,FALSE)</f>
        <v>9</v>
      </c>
      <c r="AV3" s="12">
        <f t="shared" ref="AV3:AV9" si="21">AU3-(AVERAGE($AU$2:$AU$9))</f>
        <v>-44.091374999999999</v>
      </c>
      <c r="AW3" s="19">
        <f t="shared" ref="AW3:AW9" si="22">ABS(AU3-AU$11)</f>
        <v>6.3</v>
      </c>
      <c r="AX3" s="14"/>
      <c r="AY3" s="3" t="s">
        <v>10</v>
      </c>
      <c r="AZ3">
        <f t="shared" ref="AZ3:AZ16" si="23">VLOOKUP(AY3,$B$2:$L$55,11,FALSE)</f>
        <v>2.81</v>
      </c>
      <c r="BA3" s="12">
        <f t="shared" ref="BA3:BA16" si="24">AZ3-(AVERAGE($AZ$2:$AZ$30))</f>
        <v>-7.1859999999999999</v>
      </c>
      <c r="BB3" s="19">
        <f t="shared" ref="BB3:BB16" si="25">_xlfn.IFS(AND(AZ3&gt;0,AZ3&lt;5),0,AND(AZ3&lt;0,AZ3&gt;-5),ABS(AZ3), AZ3&gt;5,AZ3-5)</f>
        <v>0</v>
      </c>
      <c r="BC3" s="14"/>
    </row>
    <row r="4" spans="1:55" x14ac:dyDescent="0.35">
      <c r="A4">
        <v>3</v>
      </c>
      <c r="B4" t="s">
        <v>9</v>
      </c>
      <c r="C4" t="s">
        <v>6</v>
      </c>
      <c r="D4" t="s">
        <v>7</v>
      </c>
      <c r="E4" t="s">
        <v>8</v>
      </c>
      <c r="F4">
        <v>2016</v>
      </c>
      <c r="G4">
        <v>2.7360000000000002</v>
      </c>
      <c r="H4">
        <v>6.7430000000000003</v>
      </c>
      <c r="I4">
        <v>0.96899999999999997</v>
      </c>
      <c r="J4">
        <v>-1.083</v>
      </c>
      <c r="K4">
        <v>0.27100000000000002</v>
      </c>
      <c r="L4">
        <v>-0.80900000000000005</v>
      </c>
      <c r="M4" s="13">
        <f t="shared" si="0"/>
        <v>-14.217388888888884</v>
      </c>
      <c r="N4" s="19">
        <f t="shared" si="1"/>
        <v>1.107</v>
      </c>
      <c r="P4" s="3" t="s">
        <v>49</v>
      </c>
      <c r="Q4">
        <f t="shared" si="2"/>
        <v>1.472</v>
      </c>
      <c r="R4" s="12">
        <f t="shared" si="3"/>
        <v>-6.5902000000000012</v>
      </c>
      <c r="S4" s="19">
        <f t="shared" si="4"/>
        <v>0</v>
      </c>
      <c r="T4" s="14"/>
      <c r="U4" s="3" t="s">
        <v>66</v>
      </c>
      <c r="V4">
        <f t="shared" si="5"/>
        <v>-1.4079999999999999</v>
      </c>
      <c r="W4" s="12">
        <f t="shared" si="6"/>
        <v>-6.7859655172413795</v>
      </c>
      <c r="X4" s="19">
        <f t="shared" si="7"/>
        <v>1.706</v>
      </c>
      <c r="Y4" s="14"/>
      <c r="Z4" t="s">
        <v>89</v>
      </c>
      <c r="AA4">
        <f t="shared" si="8"/>
        <v>18.2</v>
      </c>
      <c r="AB4" s="12">
        <f t="shared" si="9"/>
        <v>10.11</v>
      </c>
      <c r="AC4" s="19">
        <f t="shared" si="10"/>
        <v>13.2</v>
      </c>
      <c r="AD4" s="14"/>
      <c r="AE4" s="3" t="s">
        <v>34</v>
      </c>
      <c r="AF4">
        <f t="shared" si="11"/>
        <v>5.7229999999999999</v>
      </c>
      <c r="AG4" s="12">
        <f t="shared" si="12"/>
        <v>-53.307285714285712</v>
      </c>
      <c r="AH4" s="19">
        <f t="shared" si="13"/>
        <v>0.55299999999999994</v>
      </c>
      <c r="AI4" s="14"/>
      <c r="AJ4" s="3" t="s">
        <v>12</v>
      </c>
      <c r="AK4">
        <f t="shared" si="14"/>
        <v>0.873</v>
      </c>
      <c r="AL4" s="12">
        <f t="shared" si="15"/>
        <v>-6.2812727272727269</v>
      </c>
      <c r="AM4" s="19">
        <f t="shared" si="16"/>
        <v>0</v>
      </c>
      <c r="AN4" s="14"/>
      <c r="AO4" t="s">
        <v>66</v>
      </c>
      <c r="AP4">
        <f t="shared" si="17"/>
        <v>-1.4079999999999999</v>
      </c>
      <c r="AQ4" s="12">
        <f t="shared" si="18"/>
        <v>-6.0048666666666666</v>
      </c>
      <c r="AR4" s="19">
        <f t="shared" si="19"/>
        <v>1.4079999999999999</v>
      </c>
      <c r="AS4" s="14"/>
      <c r="AT4" s="3" t="s">
        <v>18</v>
      </c>
      <c r="AU4">
        <f t="shared" si="20"/>
        <v>7.2590000000000003</v>
      </c>
      <c r="AV4" s="12">
        <f t="shared" si="21"/>
        <v>-45.832374999999999</v>
      </c>
      <c r="AW4" s="19">
        <f t="shared" si="22"/>
        <v>4.5590000000000002</v>
      </c>
      <c r="AX4" s="14"/>
      <c r="AY4" t="s">
        <v>89</v>
      </c>
      <c r="AZ4">
        <f t="shared" si="23"/>
        <v>18.2</v>
      </c>
      <c r="BA4" s="12">
        <f t="shared" si="24"/>
        <v>8.2039999999999988</v>
      </c>
      <c r="BB4" s="19">
        <f t="shared" si="25"/>
        <v>13.2</v>
      </c>
      <c r="BC4" s="14"/>
    </row>
    <row r="5" spans="1:55" x14ac:dyDescent="0.35">
      <c r="A5">
        <v>4</v>
      </c>
      <c r="B5" t="s">
        <v>10</v>
      </c>
      <c r="C5" t="s">
        <v>6</v>
      </c>
      <c r="D5" t="s">
        <v>7</v>
      </c>
      <c r="E5" t="s">
        <v>8</v>
      </c>
      <c r="F5">
        <v>2016</v>
      </c>
      <c r="G5">
        <v>8.4640000000000004</v>
      </c>
      <c r="H5">
        <v>7.5369999999999999</v>
      </c>
      <c r="I5">
        <v>5.8819999999999997</v>
      </c>
      <c r="J5">
        <v>4.415</v>
      </c>
      <c r="K5">
        <v>3.0539999999999998</v>
      </c>
      <c r="L5">
        <v>2.81</v>
      </c>
      <c r="M5" s="13">
        <f t="shared" si="0"/>
        <v>-10.598388888888884</v>
      </c>
      <c r="N5" s="19">
        <f t="shared" si="1"/>
        <v>2.512</v>
      </c>
      <c r="P5" s="3" t="s">
        <v>50</v>
      </c>
      <c r="Q5">
        <f t="shared" si="2"/>
        <v>1.6</v>
      </c>
      <c r="R5" s="12">
        <f t="shared" si="3"/>
        <v>-6.4622000000000011</v>
      </c>
      <c r="S5" s="19">
        <f t="shared" si="4"/>
        <v>0.12800000000000011</v>
      </c>
      <c r="T5" s="14"/>
      <c r="U5" s="3" t="s">
        <v>90</v>
      </c>
      <c r="V5">
        <f t="shared" si="5"/>
        <v>4.617</v>
      </c>
      <c r="W5" s="12">
        <f t="shared" si="6"/>
        <v>-0.76096551724137917</v>
      </c>
      <c r="X5" s="19">
        <f t="shared" si="7"/>
        <v>4.319</v>
      </c>
      <c r="Y5" s="14"/>
      <c r="Z5" s="3" t="s">
        <v>46</v>
      </c>
      <c r="AA5">
        <f t="shared" si="8"/>
        <v>2.7</v>
      </c>
      <c r="AB5" s="12">
        <f t="shared" si="9"/>
        <v>-5.39</v>
      </c>
      <c r="AC5" s="19">
        <f t="shared" si="10"/>
        <v>0</v>
      </c>
      <c r="AD5" s="14"/>
      <c r="AE5" s="3" t="s">
        <v>41</v>
      </c>
      <c r="AF5">
        <f t="shared" si="11"/>
        <v>5.4550000000000001</v>
      </c>
      <c r="AG5" s="12">
        <f t="shared" si="12"/>
        <v>-53.575285714285712</v>
      </c>
      <c r="AH5" s="19">
        <f t="shared" si="13"/>
        <v>0.28500000000000014</v>
      </c>
      <c r="AI5" s="14"/>
      <c r="AJ5" s="3" t="s">
        <v>90</v>
      </c>
      <c r="AK5">
        <f t="shared" si="14"/>
        <v>4.617</v>
      </c>
      <c r="AL5" s="12">
        <f t="shared" si="15"/>
        <v>-2.5372727272727271</v>
      </c>
      <c r="AM5" s="19">
        <f t="shared" si="16"/>
        <v>3.7439999999999998</v>
      </c>
      <c r="AN5" s="14"/>
      <c r="AO5" t="s">
        <v>68</v>
      </c>
      <c r="AP5">
        <f t="shared" si="17"/>
        <v>0.72399999999999998</v>
      </c>
      <c r="AQ5" s="12">
        <f t="shared" si="18"/>
        <v>-3.8728666666666669</v>
      </c>
      <c r="AR5" s="19">
        <f t="shared" si="19"/>
        <v>0</v>
      </c>
      <c r="AS5" s="14"/>
      <c r="AT5" s="3" t="s">
        <v>23</v>
      </c>
      <c r="AU5">
        <f t="shared" si="20"/>
        <v>6.3179999999999996</v>
      </c>
      <c r="AV5" s="12">
        <f t="shared" si="21"/>
        <v>-46.773375000000001</v>
      </c>
      <c r="AW5" s="19">
        <f t="shared" si="22"/>
        <v>3.6179999999999994</v>
      </c>
      <c r="AX5" s="14"/>
      <c r="AY5" s="3" t="s">
        <v>24</v>
      </c>
      <c r="AZ5">
        <f t="shared" si="23"/>
        <v>6.3550000000000004</v>
      </c>
      <c r="BA5" s="12">
        <f t="shared" si="24"/>
        <v>-3.641</v>
      </c>
      <c r="BB5" s="19">
        <f t="shared" si="25"/>
        <v>1.3550000000000004</v>
      </c>
      <c r="BC5" s="14"/>
    </row>
    <row r="6" spans="1:55" x14ac:dyDescent="0.35">
      <c r="A6">
        <v>5</v>
      </c>
      <c r="B6" s="3" t="s">
        <v>65</v>
      </c>
      <c r="C6" t="s">
        <v>6</v>
      </c>
      <c r="D6" t="s">
        <v>7</v>
      </c>
      <c r="E6" t="s">
        <v>8</v>
      </c>
      <c r="F6">
        <v>2016</v>
      </c>
      <c r="G6">
        <v>2.7690000000000001</v>
      </c>
      <c r="H6">
        <v>3.8170000000000002</v>
      </c>
      <c r="I6">
        <v>0.52500000000000002</v>
      </c>
      <c r="J6">
        <v>-0.25800000000000001</v>
      </c>
      <c r="K6">
        <v>0.91400000000000003</v>
      </c>
      <c r="L6">
        <v>-0.19400000000000001</v>
      </c>
      <c r="M6" s="13">
        <f t="shared" si="0"/>
        <v>-13.602388888888886</v>
      </c>
      <c r="N6" s="19">
        <f t="shared" si="1"/>
        <v>0.49199999999999999</v>
      </c>
      <c r="P6" s="3" t="s">
        <v>53</v>
      </c>
      <c r="Q6">
        <f t="shared" si="2"/>
        <v>3.7269999999999999</v>
      </c>
      <c r="R6" s="12">
        <f t="shared" si="3"/>
        <v>-4.3352000000000004</v>
      </c>
      <c r="S6" s="19">
        <f t="shared" si="4"/>
        <v>2.2549999999999999</v>
      </c>
      <c r="T6" s="14"/>
      <c r="U6" s="3" t="s">
        <v>13</v>
      </c>
      <c r="V6">
        <f t="shared" si="5"/>
        <v>-1.1220000000000001</v>
      </c>
      <c r="W6" s="12">
        <f t="shared" si="6"/>
        <v>-6.4999655172413791</v>
      </c>
      <c r="X6" s="19">
        <f t="shared" si="7"/>
        <v>1.4200000000000002</v>
      </c>
      <c r="Y6" s="14"/>
      <c r="Z6" s="3" t="s">
        <v>47</v>
      </c>
      <c r="AA6">
        <f t="shared" si="8"/>
        <v>10.199</v>
      </c>
      <c r="AB6" s="12">
        <f t="shared" si="9"/>
        <v>2.109</v>
      </c>
      <c r="AC6" s="19">
        <f t="shared" si="10"/>
        <v>5.1989999999999998</v>
      </c>
      <c r="AD6" s="14"/>
      <c r="AE6" t="s">
        <v>93</v>
      </c>
      <c r="AF6">
        <f t="shared" si="11"/>
        <v>5.17</v>
      </c>
      <c r="AG6" s="12">
        <f t="shared" si="12"/>
        <v>-53.860285714285709</v>
      </c>
      <c r="AH6" s="19">
        <f t="shared" si="13"/>
        <v>0</v>
      </c>
      <c r="AI6" s="14"/>
      <c r="AJ6" s="3" t="s">
        <v>13</v>
      </c>
      <c r="AK6">
        <f t="shared" si="14"/>
        <v>-1.1220000000000001</v>
      </c>
      <c r="AL6" s="12">
        <f t="shared" si="15"/>
        <v>-8.2762727272727279</v>
      </c>
      <c r="AM6" s="19">
        <f t="shared" si="16"/>
        <v>1.9950000000000001</v>
      </c>
      <c r="AN6" s="14"/>
      <c r="AO6" t="s">
        <v>94</v>
      </c>
      <c r="AP6">
        <f t="shared" si="17"/>
        <v>7.2249999999999996</v>
      </c>
      <c r="AQ6" s="12">
        <f t="shared" si="18"/>
        <v>2.6281333333333325</v>
      </c>
      <c r="AR6" s="19">
        <f t="shared" si="19"/>
        <v>0</v>
      </c>
      <c r="AS6" s="14"/>
      <c r="AT6" s="3" t="s">
        <v>51</v>
      </c>
      <c r="AU6">
        <f t="shared" si="20"/>
        <v>-3.6</v>
      </c>
      <c r="AV6" s="12">
        <f t="shared" si="21"/>
        <v>-56.691375000000001</v>
      </c>
      <c r="AW6" s="19">
        <f t="shared" si="22"/>
        <v>6.3000000000000007</v>
      </c>
      <c r="AX6" s="14"/>
      <c r="AY6" s="3" t="s">
        <v>26</v>
      </c>
      <c r="AZ6">
        <f t="shared" si="23"/>
        <v>6.66</v>
      </c>
      <c r="BA6" s="12">
        <f t="shared" si="24"/>
        <v>-3.3360000000000003</v>
      </c>
      <c r="BB6" s="19">
        <f t="shared" si="25"/>
        <v>1.6600000000000001</v>
      </c>
      <c r="BC6" s="14"/>
    </row>
    <row r="7" spans="1:55" x14ac:dyDescent="0.35">
      <c r="A7">
        <v>6</v>
      </c>
      <c r="B7" t="s">
        <v>11</v>
      </c>
      <c r="C7" t="s">
        <v>6</v>
      </c>
      <c r="D7" t="s">
        <v>7</v>
      </c>
      <c r="E7" t="s">
        <v>8</v>
      </c>
      <c r="F7">
        <v>2016</v>
      </c>
      <c r="G7">
        <v>9.5830000000000002</v>
      </c>
      <c r="H7">
        <v>18.175999999999998</v>
      </c>
      <c r="I7">
        <v>7.9379999999999997</v>
      </c>
      <c r="J7">
        <v>4.4169999999999998</v>
      </c>
      <c r="K7">
        <v>5.5529999999999999</v>
      </c>
      <c r="L7">
        <v>5.5270000000000001</v>
      </c>
      <c r="M7" s="13">
        <f t="shared" si="0"/>
        <v>-7.8813888888888846</v>
      </c>
      <c r="N7" s="19">
        <f t="shared" si="1"/>
        <v>5.2290000000000001</v>
      </c>
      <c r="R7"/>
      <c r="U7" s="3" t="s">
        <v>14</v>
      </c>
      <c r="V7">
        <f t="shared" si="5"/>
        <v>1.8</v>
      </c>
      <c r="W7" s="12">
        <f t="shared" si="6"/>
        <v>-3.5779655172413793</v>
      </c>
      <c r="X7" s="19">
        <f t="shared" si="7"/>
        <v>1.502</v>
      </c>
      <c r="Z7" s="3" t="s">
        <v>17</v>
      </c>
      <c r="AA7">
        <f t="shared" si="8"/>
        <v>9</v>
      </c>
      <c r="AB7" s="12">
        <f t="shared" si="9"/>
        <v>0.91000000000000014</v>
      </c>
      <c r="AC7" s="19">
        <f t="shared" si="10"/>
        <v>4</v>
      </c>
      <c r="AE7" t="s">
        <v>38</v>
      </c>
      <c r="AF7">
        <f t="shared" si="11"/>
        <v>379.84899999999999</v>
      </c>
      <c r="AG7" s="12">
        <f t="shared" si="12"/>
        <v>320.81871428571429</v>
      </c>
      <c r="AH7" s="19">
        <f t="shared" si="13"/>
        <v>374.67899999999997</v>
      </c>
      <c r="AJ7" s="3" t="s">
        <v>91</v>
      </c>
      <c r="AK7">
        <f t="shared" si="14"/>
        <v>3.5819999999999999</v>
      </c>
      <c r="AL7" s="12">
        <f t="shared" si="15"/>
        <v>-3.5722727272727273</v>
      </c>
      <c r="AM7" s="19">
        <f t="shared" si="16"/>
        <v>2.7089999999999996</v>
      </c>
      <c r="AN7" s="14"/>
      <c r="AO7" t="s">
        <v>20</v>
      </c>
      <c r="AP7">
        <f t="shared" si="17"/>
        <v>17.454999999999998</v>
      </c>
      <c r="AQ7" s="12">
        <f t="shared" si="18"/>
        <v>12.858133333333331</v>
      </c>
      <c r="AR7" s="19">
        <f t="shared" si="19"/>
        <v>7.4549999999999983</v>
      </c>
      <c r="AT7" t="s">
        <v>38</v>
      </c>
      <c r="AU7">
        <f t="shared" si="20"/>
        <v>379.84899999999999</v>
      </c>
      <c r="AV7" s="12">
        <f t="shared" si="21"/>
        <v>326.75762499999996</v>
      </c>
      <c r="AW7" s="19">
        <f t="shared" si="22"/>
        <v>377.149</v>
      </c>
      <c r="AX7" s="14"/>
      <c r="AY7" s="3" t="s">
        <v>27</v>
      </c>
      <c r="AZ7">
        <f t="shared" si="23"/>
        <v>21.727</v>
      </c>
      <c r="BA7" s="12">
        <f t="shared" si="24"/>
        <v>11.731</v>
      </c>
      <c r="BB7" s="19">
        <f t="shared" si="25"/>
        <v>16.727</v>
      </c>
    </row>
    <row r="8" spans="1:55" x14ac:dyDescent="0.35">
      <c r="A8">
        <v>7</v>
      </c>
      <c r="B8" s="3" t="s">
        <v>66</v>
      </c>
      <c r="C8" t="s">
        <v>6</v>
      </c>
      <c r="D8" t="s">
        <v>7</v>
      </c>
      <c r="E8" t="s">
        <v>8</v>
      </c>
      <c r="F8">
        <v>2016</v>
      </c>
      <c r="G8">
        <v>4.4740000000000002</v>
      </c>
      <c r="H8">
        <v>2.5430000000000001</v>
      </c>
      <c r="I8">
        <v>1.512</v>
      </c>
      <c r="J8">
        <v>-0.24399999999999999</v>
      </c>
      <c r="K8">
        <v>0.127</v>
      </c>
      <c r="L8">
        <v>-1.4079999999999999</v>
      </c>
      <c r="M8" s="13">
        <f t="shared" si="0"/>
        <v>-14.816388888888884</v>
      </c>
      <c r="N8" s="19">
        <f t="shared" si="1"/>
        <v>1.706</v>
      </c>
      <c r="P8" s="3" t="s">
        <v>79</v>
      </c>
      <c r="Q8">
        <f>_xlfn.MINIFS(Q2:Q6,Q2:Q6,"&gt;0")</f>
        <v>1.472</v>
      </c>
      <c r="U8" t="s">
        <v>68</v>
      </c>
      <c r="V8">
        <f t="shared" si="5"/>
        <v>0.72399999999999998</v>
      </c>
      <c r="W8" s="12">
        <f t="shared" si="6"/>
        <v>-4.653965517241379</v>
      </c>
      <c r="X8" s="19">
        <f t="shared" si="7"/>
        <v>0.42599999999999999</v>
      </c>
      <c r="Z8" s="3" t="s">
        <v>18</v>
      </c>
      <c r="AA8">
        <f t="shared" si="8"/>
        <v>7.2590000000000003</v>
      </c>
      <c r="AB8" s="12">
        <f t="shared" si="9"/>
        <v>-0.83099999999999952</v>
      </c>
      <c r="AC8" s="19">
        <f t="shared" si="10"/>
        <v>2.2590000000000003</v>
      </c>
      <c r="AJ8" t="s">
        <v>89</v>
      </c>
      <c r="AK8">
        <f t="shared" si="14"/>
        <v>18.2</v>
      </c>
      <c r="AL8" s="12">
        <f t="shared" si="15"/>
        <v>11.045727272727273</v>
      </c>
      <c r="AM8" s="19">
        <f t="shared" si="16"/>
        <v>17.326999999999998</v>
      </c>
      <c r="AN8" s="14"/>
      <c r="AO8" t="s">
        <v>21</v>
      </c>
      <c r="AP8">
        <f t="shared" si="17"/>
        <v>8.1739999999999995</v>
      </c>
      <c r="AQ8" s="12">
        <f t="shared" si="18"/>
        <v>3.5771333333333324</v>
      </c>
      <c r="AR8" s="19">
        <f t="shared" si="19"/>
        <v>0</v>
      </c>
      <c r="AT8" s="3" t="s">
        <v>52</v>
      </c>
      <c r="AU8">
        <f t="shared" si="20"/>
        <v>17.75</v>
      </c>
      <c r="AV8" s="12">
        <f t="shared" si="21"/>
        <v>-35.341374999999999</v>
      </c>
      <c r="AW8" s="19">
        <f t="shared" si="22"/>
        <v>15.05</v>
      </c>
      <c r="AX8" s="14"/>
      <c r="AY8" s="3" t="s">
        <v>29</v>
      </c>
      <c r="AZ8">
        <f t="shared" si="23"/>
        <v>0.97799999999999998</v>
      </c>
      <c r="BA8" s="12">
        <f t="shared" si="24"/>
        <v>-9.0180000000000007</v>
      </c>
      <c r="BB8" s="19">
        <f t="shared" si="25"/>
        <v>0</v>
      </c>
    </row>
    <row r="9" spans="1:55" x14ac:dyDescent="0.35">
      <c r="A9">
        <v>8</v>
      </c>
      <c r="B9" t="s">
        <v>12</v>
      </c>
      <c r="C9" t="s">
        <v>6</v>
      </c>
      <c r="D9" t="s">
        <v>7</v>
      </c>
      <c r="E9" t="s">
        <v>8</v>
      </c>
      <c r="F9">
        <v>2016</v>
      </c>
      <c r="G9">
        <v>2.94</v>
      </c>
      <c r="H9">
        <v>2.3820000000000001</v>
      </c>
      <c r="I9">
        <v>2.0499999999999998</v>
      </c>
      <c r="J9">
        <v>1.853</v>
      </c>
      <c r="K9">
        <v>2.698</v>
      </c>
      <c r="L9">
        <v>0.873</v>
      </c>
      <c r="M9" s="13">
        <f t="shared" si="0"/>
        <v>-12.535388888888885</v>
      </c>
      <c r="N9" s="19">
        <f t="shared" si="1"/>
        <v>0.57499999999999996</v>
      </c>
      <c r="U9" s="3" t="s">
        <v>46</v>
      </c>
      <c r="V9">
        <f t="shared" si="5"/>
        <v>2.7</v>
      </c>
      <c r="W9" s="12">
        <f t="shared" si="6"/>
        <v>-2.677965517241379</v>
      </c>
      <c r="X9" s="19">
        <f t="shared" si="7"/>
        <v>2.4020000000000001</v>
      </c>
      <c r="Z9" s="3" t="s">
        <v>23</v>
      </c>
      <c r="AA9">
        <f t="shared" si="8"/>
        <v>6.3179999999999996</v>
      </c>
      <c r="AB9" s="12">
        <f t="shared" si="9"/>
        <v>-1.7720000000000002</v>
      </c>
      <c r="AC9" s="19">
        <f t="shared" si="10"/>
        <v>1.3179999999999996</v>
      </c>
      <c r="AE9" t="s">
        <v>83</v>
      </c>
      <c r="AF9">
        <f>MIN(AF2:AF7)</f>
        <v>5.17</v>
      </c>
      <c r="AJ9" t="s">
        <v>16</v>
      </c>
      <c r="AK9">
        <f t="shared" si="14"/>
        <v>1.4</v>
      </c>
      <c r="AL9" s="12">
        <f t="shared" si="15"/>
        <v>-5.7542727272727276</v>
      </c>
      <c r="AM9" s="19">
        <f t="shared" si="16"/>
        <v>0.52699999999999991</v>
      </c>
      <c r="AN9" s="14"/>
      <c r="AO9" t="s">
        <v>22</v>
      </c>
      <c r="AP9">
        <f t="shared" si="17"/>
        <v>1.498</v>
      </c>
      <c r="AQ9" s="12">
        <f t="shared" si="18"/>
        <v>-3.0988666666666669</v>
      </c>
      <c r="AR9" s="19">
        <f t="shared" si="19"/>
        <v>0</v>
      </c>
      <c r="AT9" s="3" t="s">
        <v>41</v>
      </c>
      <c r="AU9" s="3">
        <f t="shared" si="20"/>
        <v>5.4550000000000001</v>
      </c>
      <c r="AV9" s="12">
        <f t="shared" si="21"/>
        <v>-47.636375000000001</v>
      </c>
      <c r="AW9" s="19">
        <f t="shared" si="22"/>
        <v>2.7549999999999999</v>
      </c>
      <c r="AX9" s="14"/>
      <c r="AY9" s="3" t="s">
        <v>30</v>
      </c>
      <c r="AZ9">
        <f t="shared" si="23"/>
        <v>19.241</v>
      </c>
      <c r="BA9" s="12">
        <f t="shared" si="24"/>
        <v>9.2449999999999992</v>
      </c>
      <c r="BB9" s="19">
        <f t="shared" si="25"/>
        <v>14.241</v>
      </c>
    </row>
    <row r="10" spans="1:55" x14ac:dyDescent="0.35">
      <c r="A10">
        <v>9</v>
      </c>
      <c r="B10" s="3" t="s">
        <v>90</v>
      </c>
      <c r="C10" t="s">
        <v>6</v>
      </c>
      <c r="D10" t="s">
        <v>7</v>
      </c>
      <c r="E10" t="s">
        <v>8</v>
      </c>
      <c r="F10">
        <v>2015</v>
      </c>
      <c r="G10">
        <v>1.1950000000000001</v>
      </c>
      <c r="H10">
        <v>5.8739999999999997</v>
      </c>
      <c r="I10">
        <v>6.5519999999999996</v>
      </c>
      <c r="J10">
        <v>11.6</v>
      </c>
      <c r="K10">
        <v>4.5</v>
      </c>
      <c r="L10">
        <v>4.617</v>
      </c>
      <c r="M10" s="13">
        <f t="shared" si="0"/>
        <v>-8.7913888888888856</v>
      </c>
      <c r="N10" s="19">
        <f t="shared" si="1"/>
        <v>4.319</v>
      </c>
      <c r="U10" s="3" t="s">
        <v>47</v>
      </c>
      <c r="V10">
        <f t="shared" si="5"/>
        <v>10.199</v>
      </c>
      <c r="W10" s="12">
        <f t="shared" si="6"/>
        <v>4.8210344827586207</v>
      </c>
      <c r="X10" s="19">
        <f t="shared" si="7"/>
        <v>9.9009999999999998</v>
      </c>
      <c r="Z10" s="3" t="s">
        <v>48</v>
      </c>
      <c r="AA10">
        <f t="shared" si="8"/>
        <v>27.114000000000001</v>
      </c>
      <c r="AB10" s="12">
        <f t="shared" si="9"/>
        <v>19.024000000000001</v>
      </c>
      <c r="AC10" s="19">
        <f t="shared" si="10"/>
        <v>22.114000000000001</v>
      </c>
      <c r="AJ10" s="3" t="s">
        <v>19</v>
      </c>
      <c r="AK10">
        <f t="shared" si="14"/>
        <v>2.0859999999999999</v>
      </c>
      <c r="AL10" s="12">
        <f t="shared" si="15"/>
        <v>-5.0682727272727277</v>
      </c>
      <c r="AM10" s="19">
        <f t="shared" si="16"/>
        <v>1.2129999999999999</v>
      </c>
      <c r="AN10" s="14"/>
      <c r="AO10" t="s">
        <v>25</v>
      </c>
      <c r="AP10">
        <f t="shared" si="17"/>
        <v>8.8439999999999994</v>
      </c>
      <c r="AQ10" s="12">
        <f t="shared" si="18"/>
        <v>4.2471333333333323</v>
      </c>
      <c r="AR10" s="19">
        <f t="shared" si="19"/>
        <v>0</v>
      </c>
      <c r="AX10" s="14"/>
      <c r="AY10" s="3" t="s">
        <v>31</v>
      </c>
      <c r="AZ10">
        <f t="shared" si="23"/>
        <v>6.7270000000000003</v>
      </c>
      <c r="BA10" s="12">
        <f t="shared" si="24"/>
        <v>-3.2690000000000001</v>
      </c>
      <c r="BB10" s="19">
        <f t="shared" si="25"/>
        <v>1.7270000000000003</v>
      </c>
    </row>
    <row r="11" spans="1:55" x14ac:dyDescent="0.35">
      <c r="A11">
        <v>10</v>
      </c>
      <c r="B11" t="s">
        <v>13</v>
      </c>
      <c r="C11" t="s">
        <v>6</v>
      </c>
      <c r="D11" t="s">
        <v>7</v>
      </c>
      <c r="E11" t="s">
        <v>8</v>
      </c>
      <c r="F11">
        <v>2015</v>
      </c>
      <c r="G11">
        <v>1.8580000000000001</v>
      </c>
      <c r="H11">
        <v>7.6980000000000004</v>
      </c>
      <c r="I11">
        <v>0.22600000000000001</v>
      </c>
      <c r="J11">
        <v>1.675</v>
      </c>
      <c r="K11">
        <v>6.758</v>
      </c>
      <c r="L11">
        <v>-1.1220000000000001</v>
      </c>
      <c r="M11" s="13">
        <f t="shared" si="0"/>
        <v>-14.530388888888885</v>
      </c>
      <c r="N11" s="19">
        <f t="shared" si="1"/>
        <v>1.4200000000000002</v>
      </c>
      <c r="U11" s="3" t="s">
        <v>17</v>
      </c>
      <c r="V11">
        <f t="shared" si="5"/>
        <v>9</v>
      </c>
      <c r="W11" s="12">
        <f t="shared" si="6"/>
        <v>3.6220344827586208</v>
      </c>
      <c r="X11" s="19">
        <f t="shared" si="7"/>
        <v>8.702</v>
      </c>
      <c r="Z11" s="3" t="s">
        <v>26</v>
      </c>
      <c r="AA11">
        <f t="shared" si="8"/>
        <v>6.66</v>
      </c>
      <c r="AB11" s="12">
        <f t="shared" si="9"/>
        <v>-1.4299999999999997</v>
      </c>
      <c r="AC11" s="19">
        <f t="shared" si="10"/>
        <v>1.6600000000000001</v>
      </c>
      <c r="AJ11" s="3" t="s">
        <v>34</v>
      </c>
      <c r="AK11">
        <f t="shared" si="14"/>
        <v>5.7229999999999999</v>
      </c>
      <c r="AL11" s="12">
        <f t="shared" si="15"/>
        <v>-1.4312727272727273</v>
      </c>
      <c r="AM11" s="19">
        <f t="shared" si="16"/>
        <v>4.8499999999999996</v>
      </c>
      <c r="AN11" s="14"/>
      <c r="AO11" t="s">
        <v>28</v>
      </c>
      <c r="AP11">
        <f t="shared" si="17"/>
        <v>-1.8</v>
      </c>
      <c r="AQ11" s="12">
        <f t="shared" si="18"/>
        <v>-6.3968666666666669</v>
      </c>
      <c r="AR11" s="19">
        <f t="shared" si="19"/>
        <v>1.8</v>
      </c>
      <c r="AT11" t="s">
        <v>83</v>
      </c>
      <c r="AU11">
        <f>_xlfn.MINIFS(AU2:AU9,AU2:AU9,"&gt;0")</f>
        <v>2.7</v>
      </c>
      <c r="AX11" s="14"/>
      <c r="AY11" s="3" t="s">
        <v>36</v>
      </c>
      <c r="AZ11">
        <f t="shared" si="23"/>
        <v>-1.014</v>
      </c>
      <c r="BA11" s="12">
        <f t="shared" si="24"/>
        <v>-11.01</v>
      </c>
      <c r="BB11" s="19">
        <f t="shared" si="25"/>
        <v>1.014</v>
      </c>
    </row>
    <row r="12" spans="1:55" x14ac:dyDescent="0.35">
      <c r="A12">
        <v>11</v>
      </c>
      <c r="B12" t="s">
        <v>14</v>
      </c>
      <c r="C12" t="s">
        <v>6</v>
      </c>
      <c r="D12" t="s">
        <v>7</v>
      </c>
      <c r="E12" t="s">
        <v>8</v>
      </c>
      <c r="F12">
        <v>2015</v>
      </c>
      <c r="G12">
        <v>2.2309999999999999</v>
      </c>
      <c r="H12">
        <v>5.91</v>
      </c>
      <c r="I12">
        <v>1.571</v>
      </c>
      <c r="J12">
        <v>1.3480000000000001</v>
      </c>
      <c r="K12">
        <v>2</v>
      </c>
      <c r="L12">
        <v>1.8</v>
      </c>
      <c r="M12" s="13">
        <f t="shared" si="0"/>
        <v>-11.608388888888884</v>
      </c>
      <c r="N12" s="19">
        <f t="shared" si="1"/>
        <v>1.502</v>
      </c>
      <c r="U12" s="3" t="s">
        <v>94</v>
      </c>
      <c r="V12">
        <f t="shared" si="5"/>
        <v>7.2249999999999996</v>
      </c>
      <c r="W12" s="12">
        <f t="shared" si="6"/>
        <v>1.8470344827586205</v>
      </c>
      <c r="X12" s="19">
        <f t="shared" si="7"/>
        <v>6.9269999999999996</v>
      </c>
      <c r="Z12" s="3" t="s">
        <v>27</v>
      </c>
      <c r="AA12">
        <f t="shared" si="8"/>
        <v>21.727</v>
      </c>
      <c r="AB12" s="12">
        <f t="shared" si="9"/>
        <v>13.637</v>
      </c>
      <c r="AC12" s="19">
        <f t="shared" si="10"/>
        <v>16.727</v>
      </c>
      <c r="AJ12" s="3" t="s">
        <v>92</v>
      </c>
      <c r="AK12">
        <f t="shared" si="14"/>
        <v>5.4329999999999998</v>
      </c>
      <c r="AL12" s="12">
        <f t="shared" si="15"/>
        <v>-1.7212727272727273</v>
      </c>
      <c r="AM12" s="19">
        <f t="shared" si="16"/>
        <v>4.5599999999999996</v>
      </c>
      <c r="AN12" s="14"/>
      <c r="AO12" t="s">
        <v>32</v>
      </c>
      <c r="AP12">
        <f t="shared" si="17"/>
        <v>0.29799999999999999</v>
      </c>
      <c r="AQ12" s="12">
        <f t="shared" si="18"/>
        <v>-4.2988666666666671</v>
      </c>
      <c r="AR12" s="19">
        <f t="shared" si="19"/>
        <v>0</v>
      </c>
      <c r="AX12" s="14"/>
      <c r="AY12" s="3" t="s">
        <v>37</v>
      </c>
      <c r="AZ12">
        <f t="shared" si="23"/>
        <v>6.3410000000000002</v>
      </c>
      <c r="BA12" s="12">
        <f t="shared" si="24"/>
        <v>-3.6550000000000002</v>
      </c>
      <c r="BB12" s="19">
        <f t="shared" si="25"/>
        <v>1.3410000000000002</v>
      </c>
    </row>
    <row r="13" spans="1:55" x14ac:dyDescent="0.35">
      <c r="A13">
        <v>12</v>
      </c>
      <c r="B13" t="s">
        <v>68</v>
      </c>
      <c r="C13" t="s">
        <v>6</v>
      </c>
      <c r="D13" t="s">
        <v>7</v>
      </c>
      <c r="E13" t="s">
        <v>8</v>
      </c>
      <c r="F13">
        <v>2016</v>
      </c>
      <c r="G13">
        <v>4.8949999999999996</v>
      </c>
      <c r="H13">
        <v>1.3</v>
      </c>
      <c r="I13">
        <v>2.5840000000000001</v>
      </c>
      <c r="J13">
        <v>0.44900000000000001</v>
      </c>
      <c r="K13">
        <v>1.244</v>
      </c>
      <c r="L13">
        <v>0.72399999999999998</v>
      </c>
      <c r="M13" s="13">
        <f t="shared" si="0"/>
        <v>-12.684388888888884</v>
      </c>
      <c r="N13" s="19">
        <f t="shared" si="1"/>
        <v>0.42599999999999999</v>
      </c>
      <c r="U13" s="3" t="s">
        <v>20</v>
      </c>
      <c r="V13">
        <f t="shared" si="5"/>
        <v>17.454999999999998</v>
      </c>
      <c r="W13" s="12">
        <f t="shared" si="6"/>
        <v>12.07703448275862</v>
      </c>
      <c r="X13" s="19">
        <f t="shared" si="7"/>
        <v>17.157</v>
      </c>
      <c r="Z13" s="3" t="s">
        <v>29</v>
      </c>
      <c r="AA13">
        <f t="shared" si="8"/>
        <v>0.97799999999999998</v>
      </c>
      <c r="AB13" s="12">
        <f t="shared" si="9"/>
        <v>-7.1120000000000001</v>
      </c>
      <c r="AC13" s="19">
        <f t="shared" si="10"/>
        <v>0</v>
      </c>
      <c r="AO13" t="s">
        <v>33</v>
      </c>
      <c r="AP13">
        <f t="shared" si="17"/>
        <v>15.696</v>
      </c>
      <c r="AQ13" s="12">
        <f t="shared" si="18"/>
        <v>11.099133333333333</v>
      </c>
      <c r="AR13" s="19">
        <f t="shared" si="19"/>
        <v>5.6959999999999997</v>
      </c>
      <c r="AY13" s="3" t="s">
        <v>95</v>
      </c>
      <c r="AZ13">
        <f t="shared" si="23"/>
        <v>8.0329999999999995</v>
      </c>
      <c r="BA13" s="12">
        <f t="shared" si="24"/>
        <v>-1.963000000000001</v>
      </c>
      <c r="BB13" s="19">
        <f t="shared" si="25"/>
        <v>3.0329999999999995</v>
      </c>
    </row>
    <row r="14" spans="1:55" x14ac:dyDescent="0.35">
      <c r="A14">
        <v>13</v>
      </c>
      <c r="B14" t="s">
        <v>89</v>
      </c>
      <c r="C14" t="s">
        <v>6</v>
      </c>
      <c r="D14" t="s">
        <v>7</v>
      </c>
      <c r="E14" t="s">
        <v>8</v>
      </c>
      <c r="F14">
        <v>2015</v>
      </c>
      <c r="G14">
        <v>14.95</v>
      </c>
      <c r="H14">
        <v>0.85699999999999998</v>
      </c>
      <c r="I14">
        <v>0.876</v>
      </c>
      <c r="J14">
        <v>1.24</v>
      </c>
      <c r="K14">
        <v>0.95899999999999996</v>
      </c>
      <c r="L14">
        <v>18.2</v>
      </c>
      <c r="M14" s="13">
        <f t="shared" si="0"/>
        <v>4.7916111111111146</v>
      </c>
      <c r="N14" s="19">
        <f t="shared" si="1"/>
        <v>17.902000000000001</v>
      </c>
      <c r="U14" s="3" t="s">
        <v>21</v>
      </c>
      <c r="V14">
        <f t="shared" si="5"/>
        <v>8.1739999999999995</v>
      </c>
      <c r="W14" s="12">
        <f t="shared" si="6"/>
        <v>2.7960344827586203</v>
      </c>
      <c r="X14" s="19">
        <f t="shared" si="7"/>
        <v>7.8759999999999994</v>
      </c>
      <c r="Z14" s="3" t="s">
        <v>34</v>
      </c>
      <c r="AA14">
        <f t="shared" si="8"/>
        <v>5.7229999999999999</v>
      </c>
      <c r="AB14" s="12">
        <f t="shared" si="9"/>
        <v>-2.367</v>
      </c>
      <c r="AC14" s="19">
        <f t="shared" si="10"/>
        <v>0.72299999999999986</v>
      </c>
      <c r="AJ14" t="s">
        <v>83</v>
      </c>
      <c r="AK14">
        <f>_xlfn.MINIFS(AK2:AK12,AK2:AK12,"&gt;0")</f>
        <v>0.873</v>
      </c>
      <c r="AO14" t="s">
        <v>35</v>
      </c>
      <c r="AP14">
        <f t="shared" si="17"/>
        <v>0.85099999999999998</v>
      </c>
      <c r="AQ14" s="12">
        <f t="shared" si="18"/>
        <v>-3.7458666666666671</v>
      </c>
      <c r="AR14" s="19">
        <f t="shared" si="19"/>
        <v>0</v>
      </c>
      <c r="AY14" s="3" t="s">
        <v>93</v>
      </c>
      <c r="AZ14">
        <f t="shared" si="23"/>
        <v>5.17</v>
      </c>
      <c r="BA14" s="12">
        <f t="shared" si="24"/>
        <v>-4.8260000000000005</v>
      </c>
      <c r="BB14" s="19">
        <f t="shared" si="25"/>
        <v>0.16999999999999993</v>
      </c>
    </row>
    <row r="15" spans="1:55" x14ac:dyDescent="0.35">
      <c r="A15">
        <v>14</v>
      </c>
      <c r="B15" t="s">
        <v>46</v>
      </c>
      <c r="C15" t="s">
        <v>6</v>
      </c>
      <c r="D15" t="s">
        <v>7</v>
      </c>
      <c r="E15" t="s">
        <v>8</v>
      </c>
      <c r="F15">
        <v>2016</v>
      </c>
      <c r="G15">
        <v>5.0739999999999998</v>
      </c>
      <c r="H15">
        <v>3.738</v>
      </c>
      <c r="I15">
        <v>2.399</v>
      </c>
      <c r="J15">
        <v>2.9359999999999999</v>
      </c>
      <c r="K15">
        <v>2.1040000000000001</v>
      </c>
      <c r="L15">
        <v>2.7</v>
      </c>
      <c r="M15" s="13">
        <f t="shared" si="0"/>
        <v>-10.708388888888884</v>
      </c>
      <c r="N15" s="19">
        <f t="shared" si="1"/>
        <v>2.4020000000000001</v>
      </c>
      <c r="U15" s="3" t="s">
        <v>22</v>
      </c>
      <c r="V15">
        <f t="shared" si="5"/>
        <v>1.498</v>
      </c>
      <c r="W15" s="12">
        <f t="shared" si="6"/>
        <v>-3.8799655172413789</v>
      </c>
      <c r="X15" s="19">
        <f t="shared" si="7"/>
        <v>1.2</v>
      </c>
      <c r="Z15" s="3" t="s">
        <v>36</v>
      </c>
      <c r="AA15">
        <f t="shared" si="8"/>
        <v>-1.014</v>
      </c>
      <c r="AB15" s="12">
        <f t="shared" si="9"/>
        <v>-9.1039999999999992</v>
      </c>
      <c r="AC15" s="19">
        <f t="shared" si="10"/>
        <v>1.014</v>
      </c>
      <c r="AO15" t="s">
        <v>70</v>
      </c>
      <c r="AP15">
        <f t="shared" si="17"/>
        <v>11.542</v>
      </c>
      <c r="AQ15" s="12">
        <f t="shared" si="18"/>
        <v>6.9451333333333327</v>
      </c>
      <c r="AR15" s="19">
        <f t="shared" si="19"/>
        <v>1.5419999999999998</v>
      </c>
      <c r="AY15" s="3" t="s">
        <v>42</v>
      </c>
      <c r="AZ15">
        <f t="shared" si="23"/>
        <v>17.899999999999999</v>
      </c>
      <c r="BA15" s="12">
        <f t="shared" si="24"/>
        <v>7.9039999999999981</v>
      </c>
      <c r="BB15" s="19">
        <f t="shared" si="25"/>
        <v>12.899999999999999</v>
      </c>
    </row>
    <row r="16" spans="1:55" x14ac:dyDescent="0.35">
      <c r="A16">
        <v>15</v>
      </c>
      <c r="B16" t="s">
        <v>47</v>
      </c>
      <c r="C16" t="s">
        <v>6</v>
      </c>
      <c r="D16" t="s">
        <v>7</v>
      </c>
      <c r="E16" t="s">
        <v>8</v>
      </c>
      <c r="F16">
        <v>2016</v>
      </c>
      <c r="G16">
        <v>11.09</v>
      </c>
      <c r="H16">
        <v>8.65</v>
      </c>
      <c r="I16">
        <v>6.9139999999999997</v>
      </c>
      <c r="J16">
        <v>10.097</v>
      </c>
      <c r="K16">
        <v>10.994</v>
      </c>
      <c r="L16">
        <v>10.199</v>
      </c>
      <c r="M16" s="13">
        <f t="shared" si="0"/>
        <v>-3.2093888888888848</v>
      </c>
      <c r="N16" s="19">
        <f t="shared" si="1"/>
        <v>9.9009999999999998</v>
      </c>
      <c r="U16" s="3" t="s">
        <v>23</v>
      </c>
      <c r="V16">
        <f t="shared" si="5"/>
        <v>6.3179999999999996</v>
      </c>
      <c r="W16" s="12">
        <f t="shared" si="6"/>
        <v>0.94003448275862045</v>
      </c>
      <c r="X16" s="19">
        <f t="shared" si="7"/>
        <v>6.02</v>
      </c>
      <c r="Z16" s="3" t="s">
        <v>52</v>
      </c>
      <c r="AA16">
        <f t="shared" si="8"/>
        <v>17.75</v>
      </c>
      <c r="AB16" s="12">
        <f t="shared" si="9"/>
        <v>9.66</v>
      </c>
      <c r="AC16" s="19">
        <f t="shared" si="10"/>
        <v>12.75</v>
      </c>
      <c r="AO16" t="s">
        <v>40</v>
      </c>
      <c r="AP16">
        <f t="shared" si="17"/>
        <v>0.85699999999999998</v>
      </c>
      <c r="AQ16" s="12">
        <f t="shared" si="18"/>
        <v>-3.7398666666666669</v>
      </c>
      <c r="AR16" s="19">
        <f t="shared" si="19"/>
        <v>0</v>
      </c>
      <c r="AY16" s="3" t="s">
        <v>43</v>
      </c>
      <c r="AZ16">
        <f t="shared" si="23"/>
        <v>-1.5660000000000001</v>
      </c>
      <c r="BA16" s="12">
        <f t="shared" si="24"/>
        <v>-11.562000000000001</v>
      </c>
      <c r="BB16" s="19">
        <f t="shared" si="25"/>
        <v>1.5660000000000001</v>
      </c>
    </row>
    <row r="17" spans="1:51" x14ac:dyDescent="0.35">
      <c r="A17">
        <v>16</v>
      </c>
      <c r="B17" t="s">
        <v>16</v>
      </c>
      <c r="C17" t="s">
        <v>6</v>
      </c>
      <c r="D17" t="s">
        <v>7</v>
      </c>
      <c r="E17" t="s">
        <v>8</v>
      </c>
      <c r="F17">
        <v>2016</v>
      </c>
      <c r="G17">
        <v>4.7990000000000004</v>
      </c>
      <c r="H17">
        <v>3.4420000000000002</v>
      </c>
      <c r="I17">
        <v>3.1789999999999998</v>
      </c>
      <c r="J17">
        <v>4.2960000000000003</v>
      </c>
      <c r="K17">
        <v>1.6950000000000001</v>
      </c>
      <c r="L17">
        <v>1.4</v>
      </c>
      <c r="M17" s="13">
        <f t="shared" si="0"/>
        <v>-12.008388888888884</v>
      </c>
      <c r="N17" s="19">
        <f t="shared" si="1"/>
        <v>1.1019999999999999</v>
      </c>
      <c r="U17" s="3" t="s">
        <v>25</v>
      </c>
      <c r="V17">
        <f t="shared" si="5"/>
        <v>8.8439999999999994</v>
      </c>
      <c r="W17" s="12">
        <f t="shared" si="6"/>
        <v>3.4660344827586202</v>
      </c>
      <c r="X17" s="19">
        <f t="shared" si="7"/>
        <v>8.5459999999999994</v>
      </c>
      <c r="Z17" s="3" t="s">
        <v>95</v>
      </c>
      <c r="AA17">
        <f t="shared" si="8"/>
        <v>8.0329999999999995</v>
      </c>
      <c r="AB17" s="12">
        <f t="shared" si="9"/>
        <v>-5.7000000000000384E-2</v>
      </c>
      <c r="AC17" s="19">
        <f t="shared" si="10"/>
        <v>3.0329999999999995</v>
      </c>
    </row>
    <row r="18" spans="1:51" x14ac:dyDescent="0.35">
      <c r="A18">
        <v>17</v>
      </c>
      <c r="B18" t="s">
        <v>17</v>
      </c>
      <c r="C18" t="s">
        <v>6</v>
      </c>
      <c r="D18" t="s">
        <v>7</v>
      </c>
      <c r="E18" t="s">
        <v>8</v>
      </c>
      <c r="F18">
        <v>2009</v>
      </c>
      <c r="G18">
        <v>3.8980000000000001</v>
      </c>
      <c r="H18">
        <v>6.0149999999999997</v>
      </c>
      <c r="I18">
        <v>6.4530000000000003</v>
      </c>
      <c r="J18">
        <v>10.039999999999999</v>
      </c>
      <c r="K18">
        <v>9</v>
      </c>
      <c r="L18">
        <v>9</v>
      </c>
      <c r="M18" s="13">
        <f t="shared" si="0"/>
        <v>-4.4083888888888847</v>
      </c>
      <c r="N18" s="19">
        <f t="shared" si="1"/>
        <v>8.702</v>
      </c>
      <c r="U18" s="3" t="s">
        <v>48</v>
      </c>
      <c r="V18">
        <f t="shared" si="5"/>
        <v>27.114000000000001</v>
      </c>
      <c r="W18" s="12">
        <f t="shared" si="6"/>
        <v>21.736034482758622</v>
      </c>
      <c r="X18" s="19">
        <f t="shared" si="7"/>
        <v>26.816000000000003</v>
      </c>
      <c r="Z18" s="3" t="s">
        <v>41</v>
      </c>
      <c r="AA18">
        <f t="shared" si="8"/>
        <v>5.4550000000000001</v>
      </c>
      <c r="AB18" s="12">
        <f t="shared" si="9"/>
        <v>-2.6349999999999998</v>
      </c>
      <c r="AC18" s="19">
        <f t="shared" si="10"/>
        <v>0.45500000000000007</v>
      </c>
      <c r="AO18" t="s">
        <v>84</v>
      </c>
      <c r="AY18" s="3" t="s">
        <v>86</v>
      </c>
    </row>
    <row r="19" spans="1:51" x14ac:dyDescent="0.35">
      <c r="A19">
        <v>18</v>
      </c>
      <c r="B19" t="s">
        <v>18</v>
      </c>
      <c r="C19" t="s">
        <v>6</v>
      </c>
      <c r="D19" t="s">
        <v>7</v>
      </c>
      <c r="E19" t="s">
        <v>8</v>
      </c>
      <c r="F19">
        <v>2016</v>
      </c>
      <c r="G19">
        <v>33.231999999999999</v>
      </c>
      <c r="H19">
        <v>24.132000000000001</v>
      </c>
      <c r="I19">
        <v>8.0709999999999997</v>
      </c>
      <c r="J19">
        <v>7.4039999999999999</v>
      </c>
      <c r="K19">
        <v>10.115</v>
      </c>
      <c r="L19">
        <v>7.2590000000000003</v>
      </c>
      <c r="M19" s="13">
        <f t="shared" si="0"/>
        <v>-6.1493888888888844</v>
      </c>
      <c r="N19" s="19">
        <f t="shared" si="1"/>
        <v>6.9610000000000003</v>
      </c>
      <c r="U19" s="2" t="s">
        <v>28</v>
      </c>
      <c r="V19">
        <f t="shared" si="5"/>
        <v>-1.8</v>
      </c>
      <c r="W19" s="12">
        <f t="shared" si="6"/>
        <v>-7.177965517241379</v>
      </c>
      <c r="X19" s="19">
        <f t="shared" si="7"/>
        <v>2.0979999999999999</v>
      </c>
      <c r="Z19" s="3" t="s">
        <v>42</v>
      </c>
      <c r="AA19">
        <f t="shared" si="8"/>
        <v>17.899999999999999</v>
      </c>
      <c r="AB19" s="12">
        <f t="shared" si="9"/>
        <v>9.8099999999999987</v>
      </c>
      <c r="AC19" s="19">
        <f t="shared" si="10"/>
        <v>12.899999999999999</v>
      </c>
      <c r="AO19" t="s">
        <v>85</v>
      </c>
    </row>
    <row r="20" spans="1:51" x14ac:dyDescent="0.35">
      <c r="A20">
        <v>19</v>
      </c>
      <c r="B20" t="s">
        <v>19</v>
      </c>
      <c r="C20" t="s">
        <v>6</v>
      </c>
      <c r="D20" t="s">
        <v>7</v>
      </c>
      <c r="E20" t="s">
        <v>8</v>
      </c>
      <c r="F20">
        <v>2016</v>
      </c>
      <c r="G20">
        <v>1.262</v>
      </c>
      <c r="H20">
        <v>2.6829999999999998</v>
      </c>
      <c r="I20">
        <v>0.48</v>
      </c>
      <c r="J20">
        <v>4.5119999999999996</v>
      </c>
      <c r="K20">
        <v>-0.14299999999999999</v>
      </c>
      <c r="L20">
        <v>2.0859999999999999</v>
      </c>
      <c r="M20" s="13">
        <f t="shared" si="0"/>
        <v>-11.322388888888884</v>
      </c>
      <c r="N20" s="19">
        <f t="shared" si="1"/>
        <v>1.7879999999999998</v>
      </c>
      <c r="U20" s="3" t="s">
        <v>49</v>
      </c>
      <c r="V20">
        <f t="shared" si="5"/>
        <v>1.472</v>
      </c>
      <c r="W20" s="12">
        <f t="shared" si="6"/>
        <v>-3.9059655172413792</v>
      </c>
      <c r="X20" s="19">
        <f t="shared" si="7"/>
        <v>1.1739999999999999</v>
      </c>
      <c r="Z20" s="3" t="s">
        <v>43</v>
      </c>
      <c r="AA20">
        <f t="shared" si="8"/>
        <v>-1.5660000000000001</v>
      </c>
      <c r="AB20" s="12">
        <f t="shared" si="9"/>
        <v>-9.6560000000000006</v>
      </c>
      <c r="AC20" s="19">
        <f t="shared" si="10"/>
        <v>1.5660000000000001</v>
      </c>
    </row>
    <row r="21" spans="1:51" x14ac:dyDescent="0.35">
      <c r="A21">
        <v>20</v>
      </c>
      <c r="B21" s="3" t="s">
        <v>94</v>
      </c>
      <c r="C21" t="s">
        <v>6</v>
      </c>
      <c r="D21" t="s">
        <v>7</v>
      </c>
      <c r="E21" t="s">
        <v>8</v>
      </c>
      <c r="F21">
        <v>2016</v>
      </c>
      <c r="G21">
        <v>4.7960000000000003</v>
      </c>
      <c r="H21">
        <v>4.6449999999999996</v>
      </c>
      <c r="I21">
        <v>5.2409999999999997</v>
      </c>
      <c r="J21">
        <v>6.2619999999999996</v>
      </c>
      <c r="K21">
        <v>6.8079999999999998</v>
      </c>
      <c r="L21">
        <v>7.2249999999999996</v>
      </c>
      <c r="M21" s="13">
        <f t="shared" si="0"/>
        <v>-6.183388888888885</v>
      </c>
      <c r="N21" s="19">
        <f t="shared" si="1"/>
        <v>6.9269999999999996</v>
      </c>
      <c r="U21" s="3" t="s">
        <v>50</v>
      </c>
      <c r="V21">
        <f t="shared" si="5"/>
        <v>1.6</v>
      </c>
      <c r="W21" s="12">
        <f t="shared" si="6"/>
        <v>-3.7779655172413791</v>
      </c>
      <c r="X21" s="19">
        <f t="shared" si="7"/>
        <v>1.302</v>
      </c>
      <c r="Z21" s="3" t="s">
        <v>53</v>
      </c>
      <c r="AA21">
        <f t="shared" si="8"/>
        <v>3.7269999999999999</v>
      </c>
      <c r="AB21" s="12">
        <f t="shared" si="9"/>
        <v>-4.3629999999999995</v>
      </c>
      <c r="AC21" s="19">
        <f t="shared" si="10"/>
        <v>0</v>
      </c>
    </row>
    <row r="22" spans="1:51" x14ac:dyDescent="0.35">
      <c r="A22">
        <v>21</v>
      </c>
      <c r="B22" t="s">
        <v>20</v>
      </c>
      <c r="C22" t="s">
        <v>6</v>
      </c>
      <c r="D22" t="s">
        <v>7</v>
      </c>
      <c r="E22" t="s">
        <v>8</v>
      </c>
      <c r="F22">
        <v>2016</v>
      </c>
      <c r="G22">
        <v>7.6760000000000002</v>
      </c>
      <c r="H22">
        <v>7.0720000000000001</v>
      </c>
      <c r="I22">
        <v>11.666</v>
      </c>
      <c r="J22">
        <v>15.486000000000001</v>
      </c>
      <c r="K22">
        <v>17.152999999999999</v>
      </c>
      <c r="L22">
        <v>17.454999999999998</v>
      </c>
      <c r="M22" s="13">
        <f t="shared" si="0"/>
        <v>4.0466111111111136</v>
      </c>
      <c r="N22" s="19">
        <f t="shared" si="1"/>
        <v>17.157</v>
      </c>
      <c r="U22" s="3" t="s">
        <v>32</v>
      </c>
      <c r="V22">
        <f t="shared" si="5"/>
        <v>0.29799999999999999</v>
      </c>
      <c r="W22" s="12">
        <f t="shared" si="6"/>
        <v>-5.0799655172413791</v>
      </c>
      <c r="X22" s="19">
        <f t="shared" si="7"/>
        <v>0</v>
      </c>
      <c r="Z22" s="3" t="s">
        <v>51</v>
      </c>
      <c r="AA22">
        <f t="shared" si="8"/>
        <v>-3.6</v>
      </c>
      <c r="AB22" s="12">
        <f t="shared" si="9"/>
        <v>-11.69</v>
      </c>
      <c r="AC22" s="19">
        <f t="shared" si="10"/>
        <v>3.6</v>
      </c>
    </row>
    <row r="23" spans="1:51" x14ac:dyDescent="0.35">
      <c r="A23">
        <v>22</v>
      </c>
      <c r="B23" t="s">
        <v>21</v>
      </c>
      <c r="C23" t="s">
        <v>6</v>
      </c>
      <c r="D23" t="s">
        <v>7</v>
      </c>
      <c r="E23" t="s">
        <v>8</v>
      </c>
      <c r="F23">
        <v>2016</v>
      </c>
      <c r="G23">
        <v>21.350999999999999</v>
      </c>
      <c r="H23">
        <v>15.227</v>
      </c>
      <c r="I23">
        <v>11.887</v>
      </c>
      <c r="J23">
        <v>9.7119999999999997</v>
      </c>
      <c r="K23">
        <v>8.1509999999999998</v>
      </c>
      <c r="L23">
        <v>8.1739999999999995</v>
      </c>
      <c r="M23" s="13">
        <f t="shared" si="0"/>
        <v>-5.2343888888888852</v>
      </c>
      <c r="N23" s="19">
        <f t="shared" si="1"/>
        <v>7.8759999999999994</v>
      </c>
      <c r="U23" s="3" t="s">
        <v>33</v>
      </c>
      <c r="V23">
        <f t="shared" si="5"/>
        <v>15.696</v>
      </c>
      <c r="W23" s="12">
        <f t="shared" si="6"/>
        <v>10.31803448275862</v>
      </c>
      <c r="X23" s="19">
        <f t="shared" si="7"/>
        <v>15.398</v>
      </c>
    </row>
    <row r="24" spans="1:51" x14ac:dyDescent="0.35">
      <c r="A24">
        <v>23</v>
      </c>
      <c r="B24" t="s">
        <v>22</v>
      </c>
      <c r="C24" t="s">
        <v>6</v>
      </c>
      <c r="D24" t="s">
        <v>7</v>
      </c>
      <c r="E24" t="s">
        <v>8</v>
      </c>
      <c r="F24">
        <v>2016</v>
      </c>
      <c r="G24">
        <v>5.0549999999999997</v>
      </c>
      <c r="H24">
        <v>2.0609999999999999</v>
      </c>
      <c r="I24">
        <v>0.77900000000000003</v>
      </c>
      <c r="J24">
        <v>-1.032</v>
      </c>
      <c r="K24">
        <v>1.4810000000000001</v>
      </c>
      <c r="L24">
        <v>1.498</v>
      </c>
      <c r="M24" s="13">
        <f t="shared" si="0"/>
        <v>-11.910388888888885</v>
      </c>
      <c r="N24" s="19">
        <f t="shared" si="1"/>
        <v>1.2</v>
      </c>
      <c r="U24" s="3" t="s">
        <v>92</v>
      </c>
      <c r="V24">
        <f t="shared" si="5"/>
        <v>5.4329999999999998</v>
      </c>
      <c r="W24" s="12">
        <f t="shared" si="6"/>
        <v>5.5034482758620662E-2</v>
      </c>
      <c r="X24" s="19">
        <f t="shared" si="7"/>
        <v>5.1349999999999998</v>
      </c>
      <c r="Z24" s="3" t="s">
        <v>82</v>
      </c>
      <c r="AA24" t="s">
        <v>80</v>
      </c>
    </row>
    <row r="25" spans="1:51" x14ac:dyDescent="0.35">
      <c r="A25">
        <v>24</v>
      </c>
      <c r="B25" t="s">
        <v>23</v>
      </c>
      <c r="C25" t="s">
        <v>6</v>
      </c>
      <c r="D25" t="s">
        <v>7</v>
      </c>
      <c r="E25" t="s">
        <v>8</v>
      </c>
      <c r="F25">
        <v>2016</v>
      </c>
      <c r="G25">
        <v>14.022</v>
      </c>
      <c r="H25">
        <v>9.3780000000000001</v>
      </c>
      <c r="I25">
        <v>5.7169999999999996</v>
      </c>
      <c r="J25">
        <v>6.8780000000000001</v>
      </c>
      <c r="K25">
        <v>6.5819999999999999</v>
      </c>
      <c r="L25">
        <v>6.3179999999999996</v>
      </c>
      <c r="M25" s="13">
        <f t="shared" si="0"/>
        <v>-7.0903888888888851</v>
      </c>
      <c r="N25" s="19">
        <f t="shared" si="1"/>
        <v>6.02</v>
      </c>
      <c r="U25" s="3" t="s">
        <v>35</v>
      </c>
      <c r="V25">
        <f t="shared" si="5"/>
        <v>0.85099999999999998</v>
      </c>
      <c r="W25" s="12">
        <f t="shared" si="6"/>
        <v>-4.5269655172413792</v>
      </c>
      <c r="X25" s="19">
        <f t="shared" si="7"/>
        <v>0.55299999999999994</v>
      </c>
    </row>
    <row r="26" spans="1:51" x14ac:dyDescent="0.35">
      <c r="A26">
        <v>25</v>
      </c>
      <c r="B26" t="s">
        <v>24</v>
      </c>
      <c r="C26" t="s">
        <v>6</v>
      </c>
      <c r="D26" t="s">
        <v>7</v>
      </c>
      <c r="E26" t="s">
        <v>8</v>
      </c>
      <c r="F26">
        <v>2016</v>
      </c>
      <c r="G26">
        <v>6.0049999999999999</v>
      </c>
      <c r="H26">
        <v>5.4669999999999996</v>
      </c>
      <c r="I26">
        <v>5</v>
      </c>
      <c r="J26">
        <v>4.5650000000000004</v>
      </c>
      <c r="K26">
        <v>4.3</v>
      </c>
      <c r="L26">
        <v>6.3550000000000004</v>
      </c>
      <c r="M26" s="13">
        <f t="shared" si="0"/>
        <v>-7.0533888888888843</v>
      </c>
      <c r="N26" s="19">
        <f t="shared" si="1"/>
        <v>6.0570000000000004</v>
      </c>
      <c r="U26" s="3" t="s">
        <v>70</v>
      </c>
      <c r="V26">
        <f t="shared" si="5"/>
        <v>11.542</v>
      </c>
      <c r="W26" s="12">
        <f t="shared" si="6"/>
        <v>6.1640344827586206</v>
      </c>
      <c r="X26" s="19">
        <f t="shared" si="7"/>
        <v>11.244</v>
      </c>
    </row>
    <row r="27" spans="1:51" x14ac:dyDescent="0.35">
      <c r="A27">
        <v>26</v>
      </c>
      <c r="B27" t="s">
        <v>25</v>
      </c>
      <c r="C27" t="s">
        <v>6</v>
      </c>
      <c r="D27" t="s">
        <v>7</v>
      </c>
      <c r="E27" t="s">
        <v>8</v>
      </c>
      <c r="F27">
        <v>2016</v>
      </c>
      <c r="G27">
        <v>8.4870000000000001</v>
      </c>
      <c r="H27">
        <v>6.8319999999999999</v>
      </c>
      <c r="I27">
        <v>7.5780000000000003</v>
      </c>
      <c r="J27">
        <v>9.8580000000000005</v>
      </c>
      <c r="K27">
        <v>7.742</v>
      </c>
      <c r="L27">
        <v>8.8439999999999994</v>
      </c>
      <c r="M27" s="13">
        <f t="shared" si="0"/>
        <v>-4.5643888888888853</v>
      </c>
      <c r="N27" s="19">
        <f t="shared" si="1"/>
        <v>8.5459999999999994</v>
      </c>
      <c r="U27" s="3" t="s">
        <v>51</v>
      </c>
      <c r="V27">
        <f t="shared" si="5"/>
        <v>-3.6</v>
      </c>
      <c r="W27" s="12">
        <f t="shared" si="6"/>
        <v>-8.9779655172413797</v>
      </c>
      <c r="X27" s="19">
        <f t="shared" si="7"/>
        <v>3.8980000000000001</v>
      </c>
    </row>
    <row r="28" spans="1:51" x14ac:dyDescent="0.35">
      <c r="A28">
        <v>27</v>
      </c>
      <c r="B28" t="s">
        <v>48</v>
      </c>
      <c r="C28" t="s">
        <v>6</v>
      </c>
      <c r="D28" t="s">
        <v>7</v>
      </c>
      <c r="E28" t="s">
        <v>8</v>
      </c>
      <c r="F28">
        <v>2016</v>
      </c>
      <c r="G28">
        <v>15.901999999999999</v>
      </c>
      <c r="H28">
        <v>6.0720000000000001</v>
      </c>
      <c r="I28">
        <v>2.5939999999999999</v>
      </c>
      <c r="J28">
        <v>2.4329999999999998</v>
      </c>
      <c r="K28">
        <v>9.8390000000000004</v>
      </c>
      <c r="L28">
        <v>27.114000000000001</v>
      </c>
      <c r="M28" s="13">
        <f t="shared" si="0"/>
        <v>13.705611111111116</v>
      </c>
      <c r="N28" s="19">
        <f t="shared" si="1"/>
        <v>26.816000000000003</v>
      </c>
      <c r="U28" s="3" t="s">
        <v>52</v>
      </c>
      <c r="V28">
        <f t="shared" si="5"/>
        <v>17.75</v>
      </c>
      <c r="W28" s="12">
        <f t="shared" si="6"/>
        <v>12.372034482758622</v>
      </c>
      <c r="X28" s="19">
        <f t="shared" si="7"/>
        <v>17.452000000000002</v>
      </c>
    </row>
    <row r="29" spans="1:51" x14ac:dyDescent="0.35">
      <c r="A29">
        <v>28</v>
      </c>
      <c r="B29" t="s">
        <v>26</v>
      </c>
      <c r="C29" t="s">
        <v>6</v>
      </c>
      <c r="D29" t="s">
        <v>7</v>
      </c>
      <c r="E29" t="s">
        <v>8</v>
      </c>
      <c r="F29">
        <v>2016</v>
      </c>
      <c r="G29">
        <v>9.4830000000000005</v>
      </c>
      <c r="H29">
        <v>5.7140000000000004</v>
      </c>
      <c r="I29">
        <v>5.8259999999999996</v>
      </c>
      <c r="J29">
        <v>6.08</v>
      </c>
      <c r="K29">
        <v>7.4039999999999999</v>
      </c>
      <c r="L29">
        <v>6.66</v>
      </c>
      <c r="M29" s="13">
        <f t="shared" si="0"/>
        <v>-6.7483888888888846</v>
      </c>
      <c r="N29" s="19">
        <f t="shared" si="1"/>
        <v>6.3620000000000001</v>
      </c>
      <c r="U29" s="3" t="s">
        <v>40</v>
      </c>
      <c r="V29">
        <f t="shared" si="5"/>
        <v>0.85699999999999998</v>
      </c>
      <c r="W29" s="12">
        <f t="shared" si="6"/>
        <v>-4.520965517241379</v>
      </c>
      <c r="X29" s="19">
        <f t="shared" si="7"/>
        <v>0.55899999999999994</v>
      </c>
    </row>
    <row r="30" spans="1:51" x14ac:dyDescent="0.35">
      <c r="A30">
        <v>29</v>
      </c>
      <c r="B30" t="s">
        <v>27</v>
      </c>
      <c r="C30" t="s">
        <v>6</v>
      </c>
      <c r="D30" t="s">
        <v>7</v>
      </c>
      <c r="E30" t="s">
        <v>8</v>
      </c>
      <c r="F30">
        <v>2016</v>
      </c>
      <c r="G30">
        <v>7.6210000000000004</v>
      </c>
      <c r="H30">
        <v>21.295999999999999</v>
      </c>
      <c r="I30">
        <v>28.279</v>
      </c>
      <c r="J30">
        <v>23.774999999999999</v>
      </c>
      <c r="K30">
        <v>21.858000000000001</v>
      </c>
      <c r="L30">
        <v>21.727</v>
      </c>
      <c r="M30" s="13">
        <f t="shared" si="0"/>
        <v>8.3186111111111156</v>
      </c>
      <c r="N30" s="19">
        <f t="shared" si="1"/>
        <v>21.429000000000002</v>
      </c>
      <c r="U30" s="3" t="s">
        <v>53</v>
      </c>
      <c r="V30">
        <f t="shared" si="5"/>
        <v>3.7269999999999999</v>
      </c>
      <c r="W30" s="12">
        <f t="shared" si="6"/>
        <v>-1.6509655172413793</v>
      </c>
      <c r="X30" s="19">
        <f t="shared" si="7"/>
        <v>3.4289999999999998</v>
      </c>
    </row>
    <row r="31" spans="1:51" x14ac:dyDescent="0.35">
      <c r="A31">
        <v>30</v>
      </c>
      <c r="B31" t="s">
        <v>28</v>
      </c>
      <c r="C31" t="s">
        <v>6</v>
      </c>
      <c r="D31" t="s">
        <v>7</v>
      </c>
      <c r="E31" t="s">
        <v>8</v>
      </c>
      <c r="F31">
        <v>2016</v>
      </c>
      <c r="G31">
        <v>3.0510000000000002</v>
      </c>
      <c r="H31">
        <v>5.32</v>
      </c>
      <c r="I31">
        <v>-0.60099999999999998</v>
      </c>
      <c r="J31">
        <v>0.88800000000000001</v>
      </c>
      <c r="K31">
        <v>1.4419999999999999</v>
      </c>
      <c r="L31">
        <v>-1.8</v>
      </c>
      <c r="M31" s="13">
        <f t="shared" si="0"/>
        <v>-15.208388888888885</v>
      </c>
      <c r="N31" s="19">
        <f t="shared" si="1"/>
        <v>2.0979999999999999</v>
      </c>
    </row>
    <row r="32" spans="1:51" x14ac:dyDescent="0.35">
      <c r="A32">
        <v>31</v>
      </c>
      <c r="B32" t="s">
        <v>49</v>
      </c>
      <c r="C32" t="s">
        <v>6</v>
      </c>
      <c r="D32" t="s">
        <v>7</v>
      </c>
      <c r="E32" t="s">
        <v>8</v>
      </c>
      <c r="F32">
        <v>2014</v>
      </c>
      <c r="G32">
        <v>5.6859999999999999</v>
      </c>
      <c r="H32">
        <v>4.9020000000000001</v>
      </c>
      <c r="I32">
        <v>4.1310000000000002</v>
      </c>
      <c r="J32">
        <v>3.7719999999999998</v>
      </c>
      <c r="K32">
        <v>0.48599999999999999</v>
      </c>
      <c r="L32">
        <v>1.472</v>
      </c>
      <c r="M32" s="13">
        <f t="shared" si="0"/>
        <v>-11.936388888888885</v>
      </c>
      <c r="N32" s="19">
        <f t="shared" si="1"/>
        <v>1.1739999999999999</v>
      </c>
      <c r="U32" s="3" t="s">
        <v>79</v>
      </c>
      <c r="V32">
        <f>_xlfn.MINIFS(V2:V30,V2:V30,"&gt;0")</f>
        <v>0.29799999999999999</v>
      </c>
    </row>
    <row r="33" spans="1:15" x14ac:dyDescent="0.35">
      <c r="A33">
        <v>32</v>
      </c>
      <c r="B33" t="s">
        <v>29</v>
      </c>
      <c r="C33" t="s">
        <v>6</v>
      </c>
      <c r="D33" t="s">
        <v>7</v>
      </c>
      <c r="E33" t="s">
        <v>8</v>
      </c>
      <c r="F33">
        <v>2016</v>
      </c>
      <c r="G33">
        <v>6.5259999999999998</v>
      </c>
      <c r="H33">
        <v>3.8519999999999999</v>
      </c>
      <c r="I33">
        <v>3.5449999999999999</v>
      </c>
      <c r="J33">
        <v>3.218</v>
      </c>
      <c r="K33">
        <v>1.2849999999999999</v>
      </c>
      <c r="L33">
        <v>0.97799999999999998</v>
      </c>
      <c r="M33" s="13">
        <f t="shared" si="0"/>
        <v>-12.430388888888885</v>
      </c>
      <c r="N33" s="19">
        <f t="shared" si="1"/>
        <v>0.67999999999999994</v>
      </c>
    </row>
    <row r="34" spans="1:15" x14ac:dyDescent="0.35">
      <c r="A34">
        <v>33</v>
      </c>
      <c r="B34" t="s">
        <v>50</v>
      </c>
      <c r="C34" t="s">
        <v>6</v>
      </c>
      <c r="D34" t="s">
        <v>7</v>
      </c>
      <c r="E34" t="s">
        <v>8</v>
      </c>
      <c r="F34">
        <v>2016</v>
      </c>
      <c r="G34">
        <v>0.90700000000000003</v>
      </c>
      <c r="H34">
        <v>1.2869999999999999</v>
      </c>
      <c r="I34">
        <v>1.881</v>
      </c>
      <c r="J34">
        <v>0.443</v>
      </c>
      <c r="K34">
        <v>1.5449999999999999</v>
      </c>
      <c r="L34">
        <v>1.6</v>
      </c>
      <c r="M34" s="13">
        <f t="shared" si="0"/>
        <v>-11.808388888888885</v>
      </c>
      <c r="N34" s="19">
        <f t="shared" si="1"/>
        <v>1.302</v>
      </c>
    </row>
    <row r="35" spans="1:15" x14ac:dyDescent="0.35">
      <c r="A35">
        <v>34</v>
      </c>
      <c r="B35" t="s">
        <v>30</v>
      </c>
      <c r="C35" t="s">
        <v>6</v>
      </c>
      <c r="D35" t="s">
        <v>7</v>
      </c>
      <c r="E35" t="s">
        <v>8</v>
      </c>
      <c r="F35">
        <v>2016</v>
      </c>
      <c r="G35">
        <v>10.351000000000001</v>
      </c>
      <c r="H35">
        <v>2.0910000000000002</v>
      </c>
      <c r="I35">
        <v>4.2080000000000002</v>
      </c>
      <c r="J35">
        <v>2.2869999999999999</v>
      </c>
      <c r="K35">
        <v>2.3919999999999999</v>
      </c>
      <c r="L35">
        <v>19.241</v>
      </c>
      <c r="M35" s="13">
        <f t="shared" si="0"/>
        <v>5.832611111111115</v>
      </c>
      <c r="N35" s="19">
        <f t="shared" si="1"/>
        <v>18.943000000000001</v>
      </c>
    </row>
    <row r="36" spans="1:15" x14ac:dyDescent="0.35">
      <c r="A36">
        <v>35</v>
      </c>
      <c r="B36" t="s">
        <v>31</v>
      </c>
      <c r="C36" t="s">
        <v>6</v>
      </c>
      <c r="D36" t="s">
        <v>7</v>
      </c>
      <c r="E36" t="s">
        <v>8</v>
      </c>
      <c r="F36">
        <v>2016</v>
      </c>
      <c r="G36">
        <v>5.0060000000000002</v>
      </c>
      <c r="H36">
        <v>6.7220000000000004</v>
      </c>
      <c r="I36">
        <v>5.601</v>
      </c>
      <c r="J36">
        <v>5.3479999999999999</v>
      </c>
      <c r="K36">
        <v>3.3959999999999999</v>
      </c>
      <c r="L36">
        <v>6.7270000000000003</v>
      </c>
      <c r="M36" s="13">
        <f t="shared" si="0"/>
        <v>-6.6813888888888844</v>
      </c>
      <c r="N36" s="19">
        <f t="shared" si="1"/>
        <v>6.4290000000000003</v>
      </c>
    </row>
    <row r="37" spans="1:15" x14ac:dyDescent="0.35">
      <c r="A37">
        <v>36</v>
      </c>
      <c r="B37" t="s">
        <v>32</v>
      </c>
      <c r="C37" t="s">
        <v>6</v>
      </c>
      <c r="D37" t="s">
        <v>7</v>
      </c>
      <c r="E37" t="s">
        <v>8</v>
      </c>
      <c r="F37">
        <v>2016</v>
      </c>
      <c r="G37">
        <v>2.944</v>
      </c>
      <c r="H37">
        <v>0.46500000000000002</v>
      </c>
      <c r="I37">
        <v>2.2919999999999998</v>
      </c>
      <c r="J37">
        <v>-0.93700000000000006</v>
      </c>
      <c r="K37">
        <v>1.006</v>
      </c>
      <c r="L37">
        <v>0.29799999999999999</v>
      </c>
      <c r="M37" s="13">
        <f t="shared" si="0"/>
        <v>-13.110388888888885</v>
      </c>
      <c r="N37" s="19">
        <f t="shared" si="1"/>
        <v>0</v>
      </c>
    </row>
    <row r="38" spans="1:15" x14ac:dyDescent="0.35">
      <c r="A38">
        <v>37</v>
      </c>
      <c r="B38" t="s">
        <v>33</v>
      </c>
      <c r="C38" t="s">
        <v>6</v>
      </c>
      <c r="D38" t="s">
        <v>7</v>
      </c>
      <c r="E38" t="s">
        <v>8</v>
      </c>
      <c r="F38">
        <v>2016</v>
      </c>
      <c r="G38">
        <v>10.824999999999999</v>
      </c>
      <c r="H38">
        <v>12.225</v>
      </c>
      <c r="I38">
        <v>8.4949999999999992</v>
      </c>
      <c r="J38">
        <v>8.048</v>
      </c>
      <c r="K38">
        <v>9.01</v>
      </c>
      <c r="L38">
        <v>15.696</v>
      </c>
      <c r="M38" s="13">
        <f t="shared" si="0"/>
        <v>2.287611111111115</v>
      </c>
      <c r="N38" s="19">
        <f t="shared" si="1"/>
        <v>15.398</v>
      </c>
    </row>
    <row r="39" spans="1:15" x14ac:dyDescent="0.35">
      <c r="A39">
        <v>38</v>
      </c>
      <c r="B39" t="s">
        <v>91</v>
      </c>
      <c r="C39" t="s">
        <v>6</v>
      </c>
      <c r="D39" t="s">
        <v>7</v>
      </c>
      <c r="E39" t="s">
        <v>8</v>
      </c>
      <c r="F39">
        <v>2016</v>
      </c>
      <c r="G39">
        <v>1.76</v>
      </c>
      <c r="H39">
        <v>5.01</v>
      </c>
      <c r="I39">
        <v>4.6319999999999997</v>
      </c>
      <c r="J39">
        <v>0.91200000000000003</v>
      </c>
      <c r="K39">
        <v>2.742</v>
      </c>
      <c r="L39">
        <v>3.5819999999999999</v>
      </c>
      <c r="M39" s="13">
        <f t="shared" si="0"/>
        <v>-9.8263888888888857</v>
      </c>
      <c r="N39" s="19">
        <f t="shared" si="1"/>
        <v>3.2839999999999998</v>
      </c>
    </row>
    <row r="40" spans="1:15" x14ac:dyDescent="0.35">
      <c r="A40">
        <v>39</v>
      </c>
      <c r="B40" t="s">
        <v>34</v>
      </c>
      <c r="C40" t="s">
        <v>6</v>
      </c>
      <c r="D40" t="s">
        <v>7</v>
      </c>
      <c r="E40" t="s">
        <v>8</v>
      </c>
      <c r="F40">
        <v>2016</v>
      </c>
      <c r="G40">
        <v>5.6680000000000001</v>
      </c>
      <c r="H40">
        <v>6.2859999999999996</v>
      </c>
      <c r="I40">
        <v>4.2229999999999999</v>
      </c>
      <c r="J40">
        <v>1.784</v>
      </c>
      <c r="K40">
        <v>2.5070000000000001</v>
      </c>
      <c r="L40">
        <v>5.7229999999999999</v>
      </c>
      <c r="M40" s="13">
        <f t="shared" si="0"/>
        <v>-7.6853888888888848</v>
      </c>
      <c r="N40" s="19">
        <f t="shared" si="1"/>
        <v>5.4249999999999998</v>
      </c>
    </row>
    <row r="41" spans="1:15" x14ac:dyDescent="0.35">
      <c r="A41">
        <v>40</v>
      </c>
      <c r="B41" s="3" t="s">
        <v>92</v>
      </c>
      <c r="C41" t="s">
        <v>6</v>
      </c>
      <c r="D41" t="s">
        <v>7</v>
      </c>
      <c r="E41" t="s">
        <v>8</v>
      </c>
      <c r="F41">
        <v>2016</v>
      </c>
      <c r="G41">
        <v>14.321</v>
      </c>
      <c r="H41">
        <v>10.638</v>
      </c>
      <c r="I41">
        <v>8.1059999999999999</v>
      </c>
      <c r="J41">
        <v>6.9880000000000004</v>
      </c>
      <c r="K41">
        <v>5.2560000000000002</v>
      </c>
      <c r="L41">
        <v>5.4329999999999998</v>
      </c>
      <c r="M41" s="13">
        <f t="shared" si="0"/>
        <v>-7.9753888888888849</v>
      </c>
      <c r="N41" s="19">
        <f t="shared" si="1"/>
        <v>5.1349999999999998</v>
      </c>
    </row>
    <row r="42" spans="1:15" x14ac:dyDescent="0.35">
      <c r="A42">
        <v>41</v>
      </c>
      <c r="B42" t="s">
        <v>35</v>
      </c>
      <c r="C42" t="s">
        <v>6</v>
      </c>
      <c r="D42" t="s">
        <v>7</v>
      </c>
      <c r="E42" t="s">
        <v>8</v>
      </c>
      <c r="F42">
        <v>2016</v>
      </c>
      <c r="G42">
        <v>3.403</v>
      </c>
      <c r="H42">
        <v>1.4179999999999999</v>
      </c>
      <c r="I42">
        <v>0.71</v>
      </c>
      <c r="J42">
        <v>-1.083</v>
      </c>
      <c r="K42">
        <v>0.129</v>
      </c>
      <c r="L42">
        <v>0.85099999999999998</v>
      </c>
      <c r="M42" s="13">
        <f t="shared" si="0"/>
        <v>-12.557388888888884</v>
      </c>
      <c r="N42" s="19">
        <f t="shared" si="1"/>
        <v>0.55299999999999994</v>
      </c>
    </row>
    <row r="43" spans="1:15" x14ac:dyDescent="0.35">
      <c r="A43">
        <v>42</v>
      </c>
      <c r="B43" t="s">
        <v>36</v>
      </c>
      <c r="C43" t="s">
        <v>6</v>
      </c>
      <c r="D43" t="s">
        <v>7</v>
      </c>
      <c r="E43" t="s">
        <v>8</v>
      </c>
      <c r="F43">
        <v>2016</v>
      </c>
      <c r="G43">
        <v>2.5590000000000002</v>
      </c>
      <c r="H43">
        <v>7.11</v>
      </c>
      <c r="I43">
        <v>4.3390000000000004</v>
      </c>
      <c r="J43">
        <v>1.3859999999999999</v>
      </c>
      <c r="K43">
        <v>4.0419999999999998</v>
      </c>
      <c r="L43">
        <v>-1.014</v>
      </c>
      <c r="M43" s="13">
        <f t="shared" si="0"/>
        <v>-14.422388888888884</v>
      </c>
      <c r="N43" s="19">
        <f t="shared" si="1"/>
        <v>1.3120000000000001</v>
      </c>
    </row>
    <row r="44" spans="1:15" x14ac:dyDescent="0.35">
      <c r="A44">
        <v>43</v>
      </c>
      <c r="B44" s="3" t="s">
        <v>70</v>
      </c>
      <c r="C44" t="s">
        <v>6</v>
      </c>
      <c r="D44" t="s">
        <v>7</v>
      </c>
      <c r="E44" t="s">
        <v>8</v>
      </c>
      <c r="F44">
        <v>2016</v>
      </c>
      <c r="G44">
        <v>18.460999999999999</v>
      </c>
      <c r="H44">
        <v>13.811</v>
      </c>
      <c r="I44">
        <v>9.7989999999999995</v>
      </c>
      <c r="J44">
        <v>8.2870000000000008</v>
      </c>
      <c r="K44">
        <v>8.9689999999999994</v>
      </c>
      <c r="L44">
        <v>11.542</v>
      </c>
      <c r="M44" s="13">
        <f t="shared" si="0"/>
        <v>-1.8663888888888849</v>
      </c>
      <c r="N44" s="19">
        <f t="shared" si="1"/>
        <v>11.244</v>
      </c>
    </row>
    <row r="45" spans="1:15" x14ac:dyDescent="0.35">
      <c r="A45">
        <v>44</v>
      </c>
      <c r="B45" t="s">
        <v>51</v>
      </c>
      <c r="C45" t="s">
        <v>6</v>
      </c>
      <c r="D45" t="s">
        <v>7</v>
      </c>
      <c r="L45" s="4">
        <v>-3.6</v>
      </c>
      <c r="M45" s="13">
        <f t="shared" si="0"/>
        <v>-17.008388888888884</v>
      </c>
      <c r="N45" s="19">
        <f t="shared" si="1"/>
        <v>3.8980000000000001</v>
      </c>
      <c r="O45" t="s">
        <v>63</v>
      </c>
    </row>
    <row r="46" spans="1:15" x14ac:dyDescent="0.35">
      <c r="A46">
        <v>45</v>
      </c>
      <c r="B46" t="s">
        <v>37</v>
      </c>
      <c r="C46" t="s">
        <v>6</v>
      </c>
      <c r="D46" t="s">
        <v>7</v>
      </c>
      <c r="E46" t="s">
        <v>8</v>
      </c>
      <c r="F46">
        <v>2016</v>
      </c>
      <c r="G46">
        <v>4.9850000000000003</v>
      </c>
      <c r="H46">
        <v>5.6239999999999997</v>
      </c>
      <c r="I46">
        <v>5.76</v>
      </c>
      <c r="J46">
        <v>6.09</v>
      </c>
      <c r="K46">
        <v>4.5750000000000002</v>
      </c>
      <c r="L46">
        <v>6.3410000000000002</v>
      </c>
      <c r="M46" s="13">
        <f t="shared" si="0"/>
        <v>-7.0673888888888845</v>
      </c>
      <c r="N46" s="19">
        <f t="shared" si="1"/>
        <v>6.0430000000000001</v>
      </c>
    </row>
    <row r="47" spans="1:15" x14ac:dyDescent="0.35">
      <c r="A47">
        <v>46</v>
      </c>
      <c r="B47" t="s">
        <v>38</v>
      </c>
      <c r="C47" t="s">
        <v>6</v>
      </c>
      <c r="D47" t="s">
        <v>7</v>
      </c>
      <c r="E47" t="s">
        <v>8</v>
      </c>
      <c r="F47">
        <v>2016</v>
      </c>
      <c r="G47" t="s">
        <v>39</v>
      </c>
      <c r="H47">
        <v>45.078000000000003</v>
      </c>
      <c r="I47">
        <v>-3.9E-2</v>
      </c>
      <c r="J47">
        <v>1.6559999999999999</v>
      </c>
      <c r="K47">
        <v>52.813000000000002</v>
      </c>
      <c r="L47">
        <v>379.84899999999999</v>
      </c>
      <c r="M47" s="13">
        <f t="shared" si="0"/>
        <v>366.44061111111108</v>
      </c>
      <c r="N47" s="19">
        <f t="shared" si="1"/>
        <v>379.55099999999999</v>
      </c>
    </row>
    <row r="48" spans="1:15" x14ac:dyDescent="0.35">
      <c r="A48">
        <v>47</v>
      </c>
      <c r="B48" t="s">
        <v>52</v>
      </c>
      <c r="C48" t="s">
        <v>6</v>
      </c>
      <c r="D48" t="s">
        <v>7</v>
      </c>
      <c r="E48" t="s">
        <v>8</v>
      </c>
      <c r="F48">
        <v>2015</v>
      </c>
      <c r="G48">
        <v>18.265999999999998</v>
      </c>
      <c r="H48">
        <v>35.351999999999997</v>
      </c>
      <c r="I48">
        <v>36.521999999999998</v>
      </c>
      <c r="J48">
        <v>36.906999999999996</v>
      </c>
      <c r="K48">
        <v>16.91</v>
      </c>
      <c r="L48">
        <v>17.75</v>
      </c>
      <c r="M48" s="13">
        <f t="shared" si="0"/>
        <v>4.3416111111111153</v>
      </c>
      <c r="N48" s="19">
        <f t="shared" si="1"/>
        <v>17.452000000000002</v>
      </c>
    </row>
    <row r="49" spans="1:14" x14ac:dyDescent="0.35">
      <c r="A49">
        <v>48</v>
      </c>
      <c r="B49" t="s">
        <v>95</v>
      </c>
      <c r="C49" t="s">
        <v>6</v>
      </c>
      <c r="D49" t="s">
        <v>7</v>
      </c>
      <c r="E49" t="s">
        <v>8</v>
      </c>
      <c r="F49">
        <v>2016</v>
      </c>
      <c r="G49">
        <v>6.1070000000000002</v>
      </c>
      <c r="H49">
        <v>8.94</v>
      </c>
      <c r="I49">
        <v>5.62</v>
      </c>
      <c r="J49">
        <v>5.6829999999999998</v>
      </c>
      <c r="K49">
        <v>4.96</v>
      </c>
      <c r="L49">
        <v>8.0329999999999995</v>
      </c>
      <c r="M49" s="13">
        <f t="shared" si="0"/>
        <v>-5.3753888888888852</v>
      </c>
      <c r="N49" s="19">
        <f t="shared" si="1"/>
        <v>7.7349999999999994</v>
      </c>
    </row>
    <row r="50" spans="1:14" x14ac:dyDescent="0.35">
      <c r="A50">
        <v>49</v>
      </c>
      <c r="B50" t="s">
        <v>93</v>
      </c>
      <c r="C50" t="s">
        <v>6</v>
      </c>
      <c r="D50" t="s">
        <v>7</v>
      </c>
      <c r="E50" t="s">
        <v>8</v>
      </c>
      <c r="F50">
        <v>2016</v>
      </c>
      <c r="G50">
        <v>12.691000000000001</v>
      </c>
      <c r="H50">
        <v>16.001000000000001</v>
      </c>
      <c r="I50">
        <v>7.87</v>
      </c>
      <c r="J50">
        <v>6.1319999999999997</v>
      </c>
      <c r="K50">
        <v>5.5880000000000001</v>
      </c>
      <c r="L50">
        <v>5.17</v>
      </c>
      <c r="M50" s="13">
        <f t="shared" si="0"/>
        <v>-8.2383888888888848</v>
      </c>
      <c r="N50" s="19">
        <f t="shared" si="1"/>
        <v>4.8719999999999999</v>
      </c>
    </row>
    <row r="51" spans="1:14" x14ac:dyDescent="0.35">
      <c r="A51">
        <v>50</v>
      </c>
      <c r="B51" t="s">
        <v>40</v>
      </c>
      <c r="C51" t="s">
        <v>6</v>
      </c>
      <c r="D51" t="s">
        <v>7</v>
      </c>
      <c r="E51" t="s">
        <v>8</v>
      </c>
      <c r="F51">
        <v>2016</v>
      </c>
      <c r="G51">
        <v>3.5640000000000001</v>
      </c>
      <c r="H51">
        <v>2.577</v>
      </c>
      <c r="I51">
        <v>1.825</v>
      </c>
      <c r="J51">
        <v>0.191</v>
      </c>
      <c r="K51">
        <v>1.7849999999999999</v>
      </c>
      <c r="L51">
        <v>0.85699999999999998</v>
      </c>
      <c r="M51" s="13">
        <f t="shared" si="0"/>
        <v>-12.551388888888885</v>
      </c>
      <c r="N51" s="19">
        <f t="shared" si="1"/>
        <v>0.55899999999999994</v>
      </c>
    </row>
    <row r="52" spans="1:14" x14ac:dyDescent="0.35">
      <c r="A52">
        <v>51</v>
      </c>
      <c r="B52" t="s">
        <v>53</v>
      </c>
      <c r="C52" t="s">
        <v>6</v>
      </c>
      <c r="D52" t="s">
        <v>7</v>
      </c>
      <c r="E52" t="s">
        <v>8</v>
      </c>
      <c r="F52">
        <v>2016</v>
      </c>
      <c r="G52">
        <v>3.548</v>
      </c>
      <c r="H52">
        <v>5.1390000000000002</v>
      </c>
      <c r="I52">
        <v>5.8049999999999997</v>
      </c>
      <c r="J52">
        <v>4.9240000000000004</v>
      </c>
      <c r="K52">
        <v>4.851</v>
      </c>
      <c r="L52">
        <v>3.7269999999999999</v>
      </c>
      <c r="M52" s="13">
        <f t="shared" si="0"/>
        <v>-9.6813888888888844</v>
      </c>
      <c r="N52" s="19">
        <f t="shared" si="1"/>
        <v>3.4289999999999998</v>
      </c>
    </row>
    <row r="53" spans="1:14" x14ac:dyDescent="0.35">
      <c r="A53">
        <v>52</v>
      </c>
      <c r="B53" t="s">
        <v>41</v>
      </c>
      <c r="C53" t="s">
        <v>6</v>
      </c>
      <c r="D53" t="s">
        <v>7</v>
      </c>
      <c r="E53" t="s">
        <v>8</v>
      </c>
      <c r="F53">
        <v>2016</v>
      </c>
      <c r="G53">
        <v>15.009</v>
      </c>
      <c r="H53">
        <v>12.679</v>
      </c>
      <c r="I53">
        <v>4.9050000000000002</v>
      </c>
      <c r="J53">
        <v>3.0760000000000001</v>
      </c>
      <c r="K53">
        <v>5.4119999999999999</v>
      </c>
      <c r="L53">
        <v>5.4550000000000001</v>
      </c>
      <c r="M53" s="13">
        <f t="shared" si="0"/>
        <v>-7.9533888888888846</v>
      </c>
      <c r="N53" s="19">
        <f t="shared" si="1"/>
        <v>5.157</v>
      </c>
    </row>
    <row r="54" spans="1:14" x14ac:dyDescent="0.35">
      <c r="A54">
        <v>53</v>
      </c>
      <c r="B54" t="s">
        <v>42</v>
      </c>
      <c r="C54" t="s">
        <v>6</v>
      </c>
      <c r="D54" t="s">
        <v>7</v>
      </c>
      <c r="E54" t="s">
        <v>8</v>
      </c>
      <c r="F54">
        <v>2016</v>
      </c>
      <c r="G54">
        <v>8.6579999999999995</v>
      </c>
      <c r="H54">
        <v>6.5750000000000002</v>
      </c>
      <c r="I54">
        <v>6.9779999999999998</v>
      </c>
      <c r="J54">
        <v>7.8109999999999999</v>
      </c>
      <c r="K54">
        <v>10.106999999999999</v>
      </c>
      <c r="L54">
        <v>17.899999999999999</v>
      </c>
      <c r="M54" s="13">
        <f t="shared" si="0"/>
        <v>4.4916111111111139</v>
      </c>
      <c r="N54" s="19">
        <f t="shared" si="1"/>
        <v>17.602</v>
      </c>
    </row>
    <row r="55" spans="1:14" x14ac:dyDescent="0.35">
      <c r="A55">
        <v>54</v>
      </c>
      <c r="B55" t="s">
        <v>43</v>
      </c>
      <c r="C55" t="s">
        <v>6</v>
      </c>
      <c r="D55" t="s">
        <v>7</v>
      </c>
      <c r="E55" t="s">
        <v>8</v>
      </c>
      <c r="F55">
        <v>2016</v>
      </c>
      <c r="G55">
        <v>3.47</v>
      </c>
      <c r="H55">
        <v>3.72</v>
      </c>
      <c r="I55">
        <v>1.6319999999999999</v>
      </c>
      <c r="J55">
        <v>-0.21299999999999999</v>
      </c>
      <c r="K55">
        <v>-2.41</v>
      </c>
      <c r="L55">
        <v>-1.5660000000000001</v>
      </c>
      <c r="M55" s="13">
        <f>L55-$L$56</f>
        <v>-14.974388888888885</v>
      </c>
      <c r="N55" s="19">
        <f t="shared" si="1"/>
        <v>1.8640000000000001</v>
      </c>
    </row>
    <row r="56" spans="1:14" x14ac:dyDescent="0.35">
      <c r="B56" t="s">
        <v>75</v>
      </c>
      <c r="L56">
        <f>AVERAGE(L2:L55)</f>
        <v>13.408388888888885</v>
      </c>
    </row>
    <row r="57" spans="1:14" x14ac:dyDescent="0.35">
      <c r="B57" t="s">
        <v>76</v>
      </c>
      <c r="L57">
        <f>_xlfn.MINIFS(L2:L55,L2:L55,"&gt;0")</f>
        <v>0.29799999999999999</v>
      </c>
    </row>
    <row r="58" spans="1:14" x14ac:dyDescent="0.35">
      <c r="A58" t="s">
        <v>78</v>
      </c>
      <c r="B58" t="s">
        <v>44</v>
      </c>
    </row>
  </sheetData>
  <sortState xmlns:xlrd2="http://schemas.microsoft.com/office/spreadsheetml/2017/richdata2" ref="B2:L6">
    <sortCondition ref="B2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zoomScale="77" zoomScaleNormal="77" workbookViewId="0">
      <selection activeCell="J74" sqref="J74"/>
    </sheetView>
  </sheetViews>
  <sheetFormatPr defaultRowHeight="14.5" x14ac:dyDescent="0.35"/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</row>
    <row r="2" spans="1:11" x14ac:dyDescent="0.35">
      <c r="A2" t="s">
        <v>45</v>
      </c>
      <c r="B2" t="s">
        <v>6</v>
      </c>
      <c r="C2" t="s">
        <v>7</v>
      </c>
      <c r="D2" t="s">
        <v>8</v>
      </c>
      <c r="E2">
        <v>2016</v>
      </c>
      <c r="F2">
        <v>4.5</v>
      </c>
      <c r="G2">
        <v>8.9160000000000004</v>
      </c>
      <c r="H2">
        <v>3.2549999999999999</v>
      </c>
      <c r="I2">
        <v>2.9169999999999998</v>
      </c>
      <c r="J2">
        <v>4.7839999999999998</v>
      </c>
      <c r="K2">
        <v>6.3979999999999997</v>
      </c>
    </row>
    <row r="3" spans="1:11" x14ac:dyDescent="0.35">
      <c r="A3" t="s">
        <v>5</v>
      </c>
      <c r="B3" t="s">
        <v>6</v>
      </c>
      <c r="C3" t="s">
        <v>7</v>
      </c>
      <c r="D3" t="s">
        <v>8</v>
      </c>
      <c r="E3">
        <v>2015</v>
      </c>
      <c r="F3">
        <v>13.484</v>
      </c>
      <c r="G3">
        <v>10.285</v>
      </c>
      <c r="H3">
        <v>8.782</v>
      </c>
      <c r="I3">
        <v>7.298</v>
      </c>
      <c r="J3">
        <v>10.287000000000001</v>
      </c>
      <c r="K3">
        <v>32.378</v>
      </c>
    </row>
    <row r="4" spans="1:11" x14ac:dyDescent="0.35">
      <c r="A4" t="s">
        <v>9</v>
      </c>
      <c r="B4" t="s">
        <v>6</v>
      </c>
      <c r="C4" t="s">
        <v>7</v>
      </c>
      <c r="D4" t="s">
        <v>8</v>
      </c>
      <c r="E4">
        <v>2016</v>
      </c>
      <c r="F4">
        <v>2.7360000000000002</v>
      </c>
      <c r="G4">
        <v>6.7430000000000003</v>
      </c>
      <c r="H4">
        <v>0.96899999999999997</v>
      </c>
      <c r="I4">
        <v>-1.083</v>
      </c>
      <c r="J4">
        <v>0.27100000000000002</v>
      </c>
      <c r="K4">
        <v>-0.80900000000000005</v>
      </c>
    </row>
    <row r="5" spans="1:11" x14ac:dyDescent="0.35">
      <c r="A5" t="s">
        <v>10</v>
      </c>
      <c r="B5" t="s">
        <v>6</v>
      </c>
      <c r="C5" t="s">
        <v>7</v>
      </c>
      <c r="D5" t="s">
        <v>8</v>
      </c>
      <c r="E5">
        <v>2016</v>
      </c>
      <c r="F5">
        <v>8.4640000000000004</v>
      </c>
      <c r="G5">
        <v>7.5369999999999999</v>
      </c>
      <c r="H5">
        <v>5.8819999999999997</v>
      </c>
      <c r="I5">
        <v>4.415</v>
      </c>
      <c r="J5">
        <v>3.0539999999999998</v>
      </c>
      <c r="K5">
        <v>2.81</v>
      </c>
    </row>
    <row r="6" spans="1:11" x14ac:dyDescent="0.35">
      <c r="A6" s="3" t="s">
        <v>65</v>
      </c>
      <c r="B6" t="s">
        <v>6</v>
      </c>
      <c r="C6" t="s">
        <v>7</v>
      </c>
      <c r="D6" t="s">
        <v>8</v>
      </c>
      <c r="E6">
        <v>2016</v>
      </c>
      <c r="F6">
        <v>2.7690000000000001</v>
      </c>
      <c r="G6">
        <v>3.8170000000000002</v>
      </c>
      <c r="H6">
        <v>0.52500000000000002</v>
      </c>
      <c r="I6">
        <v>-0.25800000000000001</v>
      </c>
      <c r="J6">
        <v>0.91400000000000003</v>
      </c>
      <c r="K6">
        <v>-0.19400000000000001</v>
      </c>
    </row>
    <row r="7" spans="1:11" x14ac:dyDescent="0.35">
      <c r="A7" t="s">
        <v>11</v>
      </c>
      <c r="B7" t="s">
        <v>6</v>
      </c>
      <c r="C7" t="s">
        <v>7</v>
      </c>
      <c r="D7" t="s">
        <v>8</v>
      </c>
      <c r="E7">
        <v>2016</v>
      </c>
      <c r="F7">
        <v>9.5830000000000002</v>
      </c>
      <c r="G7">
        <v>18.175999999999998</v>
      </c>
      <c r="H7">
        <v>7.9379999999999997</v>
      </c>
      <c r="I7">
        <v>4.4169999999999998</v>
      </c>
      <c r="J7">
        <v>5.5529999999999999</v>
      </c>
      <c r="K7">
        <v>5.5270000000000001</v>
      </c>
    </row>
    <row r="8" spans="1:11" x14ac:dyDescent="0.35">
      <c r="A8" s="3" t="s">
        <v>66</v>
      </c>
      <c r="B8" t="s">
        <v>6</v>
      </c>
      <c r="C8" t="s">
        <v>7</v>
      </c>
      <c r="D8" t="s">
        <v>8</v>
      </c>
      <c r="E8">
        <v>2016</v>
      </c>
      <c r="F8">
        <v>4.4740000000000002</v>
      </c>
      <c r="G8">
        <v>2.5430000000000001</v>
      </c>
      <c r="H8">
        <v>1.512</v>
      </c>
      <c r="I8">
        <v>-0.24399999999999999</v>
      </c>
      <c r="J8">
        <v>0.127</v>
      </c>
      <c r="K8">
        <v>-1.4079999999999999</v>
      </c>
    </row>
    <row r="9" spans="1:11" x14ac:dyDescent="0.35">
      <c r="A9" t="s">
        <v>12</v>
      </c>
      <c r="B9" t="s">
        <v>6</v>
      </c>
      <c r="C9" t="s">
        <v>7</v>
      </c>
      <c r="D9" t="s">
        <v>8</v>
      </c>
      <c r="E9">
        <v>2016</v>
      </c>
      <c r="F9">
        <v>2.94</v>
      </c>
      <c r="G9">
        <v>2.3820000000000001</v>
      </c>
      <c r="H9">
        <v>2.0499999999999998</v>
      </c>
      <c r="I9">
        <v>1.853</v>
      </c>
      <c r="J9">
        <v>2.698</v>
      </c>
      <c r="K9">
        <v>0.873</v>
      </c>
    </row>
    <row r="10" spans="1:11" x14ac:dyDescent="0.35">
      <c r="A10" s="3" t="s">
        <v>90</v>
      </c>
      <c r="B10" t="s">
        <v>6</v>
      </c>
      <c r="C10" t="s">
        <v>7</v>
      </c>
      <c r="D10" t="s">
        <v>8</v>
      </c>
      <c r="E10">
        <v>2015</v>
      </c>
      <c r="F10">
        <v>1.1950000000000001</v>
      </c>
      <c r="G10">
        <v>5.8739999999999997</v>
      </c>
      <c r="H10">
        <v>6.5519999999999996</v>
      </c>
      <c r="I10">
        <v>11.6</v>
      </c>
      <c r="J10">
        <v>4.5</v>
      </c>
      <c r="K10">
        <v>4.617</v>
      </c>
    </row>
    <row r="11" spans="1:11" x14ac:dyDescent="0.35">
      <c r="A11" t="s">
        <v>13</v>
      </c>
      <c r="B11" t="s">
        <v>6</v>
      </c>
      <c r="C11" t="s">
        <v>7</v>
      </c>
      <c r="D11" t="s">
        <v>8</v>
      </c>
      <c r="E11">
        <v>2015</v>
      </c>
      <c r="F11">
        <v>1.8580000000000001</v>
      </c>
      <c r="G11">
        <v>7.6980000000000004</v>
      </c>
      <c r="H11">
        <v>0.22600000000000001</v>
      </c>
      <c r="I11">
        <v>1.675</v>
      </c>
      <c r="J11">
        <v>6.758</v>
      </c>
      <c r="K11">
        <v>-1.1220000000000001</v>
      </c>
    </row>
    <row r="12" spans="1:11" x14ac:dyDescent="0.35">
      <c r="A12" t="s">
        <v>14</v>
      </c>
      <c r="B12" t="s">
        <v>6</v>
      </c>
      <c r="C12" t="s">
        <v>7</v>
      </c>
      <c r="D12" t="s">
        <v>8</v>
      </c>
      <c r="E12">
        <v>2015</v>
      </c>
      <c r="F12">
        <v>2.2309999999999999</v>
      </c>
      <c r="G12">
        <v>5.91</v>
      </c>
      <c r="H12">
        <v>1.571</v>
      </c>
      <c r="I12">
        <v>1.3480000000000001</v>
      </c>
      <c r="J12">
        <v>2</v>
      </c>
      <c r="K12">
        <v>1.8</v>
      </c>
    </row>
    <row r="13" spans="1:11" x14ac:dyDescent="0.35">
      <c r="A13" t="s">
        <v>68</v>
      </c>
      <c r="B13" t="s">
        <v>6</v>
      </c>
      <c r="C13" t="s">
        <v>7</v>
      </c>
      <c r="D13" t="s">
        <v>8</v>
      </c>
      <c r="E13">
        <v>2016</v>
      </c>
      <c r="F13">
        <v>4.8949999999999996</v>
      </c>
      <c r="G13">
        <v>1.3</v>
      </c>
      <c r="H13">
        <v>2.5840000000000001</v>
      </c>
      <c r="I13">
        <v>0.44900000000000001</v>
      </c>
      <c r="J13">
        <v>1.244</v>
      </c>
      <c r="K13">
        <v>0.72399999999999998</v>
      </c>
    </row>
    <row r="14" spans="1:11" x14ac:dyDescent="0.35">
      <c r="A14" t="s">
        <v>89</v>
      </c>
      <c r="B14" t="s">
        <v>6</v>
      </c>
      <c r="C14" t="s">
        <v>7</v>
      </c>
      <c r="D14" t="s">
        <v>8</v>
      </c>
      <c r="E14">
        <v>2015</v>
      </c>
      <c r="F14">
        <v>14.95</v>
      </c>
      <c r="G14">
        <v>0.85699999999999998</v>
      </c>
      <c r="H14">
        <v>0.876</v>
      </c>
      <c r="I14">
        <v>1.24</v>
      </c>
      <c r="J14">
        <v>0.95899999999999996</v>
      </c>
      <c r="K14">
        <v>18.2</v>
      </c>
    </row>
    <row r="15" spans="1:11" x14ac:dyDescent="0.35">
      <c r="A15" t="s">
        <v>46</v>
      </c>
      <c r="B15" t="s">
        <v>6</v>
      </c>
      <c r="C15" t="s">
        <v>7</v>
      </c>
      <c r="D15" t="s">
        <v>8</v>
      </c>
      <c r="E15">
        <v>2016</v>
      </c>
      <c r="F15">
        <v>5.0739999999999998</v>
      </c>
      <c r="G15">
        <v>3.738</v>
      </c>
      <c r="H15">
        <v>2.399</v>
      </c>
      <c r="I15">
        <v>2.9359999999999999</v>
      </c>
      <c r="J15">
        <v>2.1040000000000001</v>
      </c>
      <c r="K15">
        <v>2.7</v>
      </c>
    </row>
    <row r="16" spans="1:11" x14ac:dyDescent="0.35">
      <c r="A16" t="s">
        <v>47</v>
      </c>
      <c r="B16" t="s">
        <v>6</v>
      </c>
      <c r="C16" t="s">
        <v>7</v>
      </c>
      <c r="D16" t="s">
        <v>8</v>
      </c>
      <c r="E16">
        <v>2016</v>
      </c>
      <c r="F16">
        <v>11.09</v>
      </c>
      <c r="G16">
        <v>8.65</v>
      </c>
      <c r="H16">
        <v>6.9139999999999997</v>
      </c>
      <c r="I16">
        <v>10.097</v>
      </c>
      <c r="J16">
        <v>10.994</v>
      </c>
      <c r="K16">
        <v>10.199</v>
      </c>
    </row>
    <row r="17" spans="1:11" x14ac:dyDescent="0.35">
      <c r="A17" t="s">
        <v>16</v>
      </c>
      <c r="B17" t="s">
        <v>6</v>
      </c>
      <c r="C17" t="s">
        <v>7</v>
      </c>
      <c r="D17" t="s">
        <v>8</v>
      </c>
      <c r="E17">
        <v>2016</v>
      </c>
      <c r="F17">
        <v>4.7990000000000004</v>
      </c>
      <c r="G17">
        <v>3.4420000000000002</v>
      </c>
      <c r="H17">
        <v>3.1789999999999998</v>
      </c>
      <c r="I17">
        <v>4.2960000000000003</v>
      </c>
      <c r="J17">
        <v>1.6950000000000001</v>
      </c>
      <c r="K17">
        <v>1.4</v>
      </c>
    </row>
    <row r="18" spans="1:11" x14ac:dyDescent="0.35">
      <c r="A18" t="s">
        <v>17</v>
      </c>
      <c r="B18" t="s">
        <v>6</v>
      </c>
      <c r="C18" t="s">
        <v>7</v>
      </c>
      <c r="D18" t="s">
        <v>8</v>
      </c>
      <c r="E18">
        <v>2009</v>
      </c>
      <c r="F18">
        <v>3.8980000000000001</v>
      </c>
      <c r="G18">
        <v>6.0149999999999997</v>
      </c>
      <c r="H18">
        <v>6.4530000000000003</v>
      </c>
      <c r="I18">
        <v>10.039999999999999</v>
      </c>
      <c r="J18">
        <v>9</v>
      </c>
      <c r="K18">
        <v>9</v>
      </c>
    </row>
    <row r="19" spans="1:11" x14ac:dyDescent="0.35">
      <c r="A19" t="s">
        <v>18</v>
      </c>
      <c r="B19" t="s">
        <v>6</v>
      </c>
      <c r="C19" t="s">
        <v>7</v>
      </c>
      <c r="D19" t="s">
        <v>8</v>
      </c>
      <c r="E19">
        <v>2016</v>
      </c>
      <c r="F19">
        <v>33.231999999999999</v>
      </c>
      <c r="G19">
        <v>24.132000000000001</v>
      </c>
      <c r="H19">
        <v>8.0709999999999997</v>
      </c>
      <c r="I19">
        <v>7.4039999999999999</v>
      </c>
      <c r="J19">
        <v>10.115</v>
      </c>
      <c r="K19">
        <v>7.2590000000000003</v>
      </c>
    </row>
    <row r="20" spans="1:11" x14ac:dyDescent="0.35">
      <c r="A20" t="s">
        <v>19</v>
      </c>
      <c r="B20" t="s">
        <v>6</v>
      </c>
      <c r="C20" t="s">
        <v>7</v>
      </c>
      <c r="D20" t="s">
        <v>8</v>
      </c>
      <c r="E20">
        <v>2016</v>
      </c>
      <c r="F20">
        <v>1.262</v>
      </c>
      <c r="G20">
        <v>2.6829999999999998</v>
      </c>
      <c r="H20">
        <v>0.48</v>
      </c>
      <c r="I20">
        <v>4.5119999999999996</v>
      </c>
      <c r="J20">
        <v>-0.14299999999999999</v>
      </c>
      <c r="K20">
        <v>2.0859999999999999</v>
      </c>
    </row>
    <row r="21" spans="1:11" x14ac:dyDescent="0.35">
      <c r="A21" s="3" t="s">
        <v>94</v>
      </c>
      <c r="B21" t="s">
        <v>6</v>
      </c>
      <c r="C21" t="s">
        <v>7</v>
      </c>
      <c r="D21" t="s">
        <v>8</v>
      </c>
      <c r="E21">
        <v>2016</v>
      </c>
      <c r="F21">
        <v>4.7960000000000003</v>
      </c>
      <c r="G21">
        <v>4.6449999999999996</v>
      </c>
      <c r="H21">
        <v>5.2409999999999997</v>
      </c>
      <c r="I21">
        <v>6.2619999999999996</v>
      </c>
      <c r="J21">
        <v>6.8079999999999998</v>
      </c>
      <c r="K21">
        <v>7.2249999999999996</v>
      </c>
    </row>
    <row r="22" spans="1:11" x14ac:dyDescent="0.35">
      <c r="A22" t="s">
        <v>20</v>
      </c>
      <c r="B22" t="s">
        <v>6</v>
      </c>
      <c r="C22" t="s">
        <v>7</v>
      </c>
      <c r="D22" t="s">
        <v>8</v>
      </c>
      <c r="E22">
        <v>2016</v>
      </c>
      <c r="F22">
        <v>7.6760000000000002</v>
      </c>
      <c r="G22">
        <v>7.0720000000000001</v>
      </c>
      <c r="H22">
        <v>11.666</v>
      </c>
      <c r="I22">
        <v>15.486000000000001</v>
      </c>
      <c r="J22">
        <v>17.152999999999999</v>
      </c>
      <c r="K22">
        <v>17.454999999999998</v>
      </c>
    </row>
    <row r="23" spans="1:11" x14ac:dyDescent="0.35">
      <c r="A23" t="s">
        <v>21</v>
      </c>
      <c r="B23" t="s">
        <v>6</v>
      </c>
      <c r="C23" t="s">
        <v>7</v>
      </c>
      <c r="D23" t="s">
        <v>8</v>
      </c>
      <c r="E23">
        <v>2016</v>
      </c>
      <c r="F23">
        <v>21.350999999999999</v>
      </c>
      <c r="G23">
        <v>15.227</v>
      </c>
      <c r="H23">
        <v>11.887</v>
      </c>
      <c r="I23">
        <v>9.7119999999999997</v>
      </c>
      <c r="J23">
        <v>8.1509999999999998</v>
      </c>
      <c r="K23">
        <v>8.1739999999999995</v>
      </c>
    </row>
    <row r="24" spans="1:11" x14ac:dyDescent="0.35">
      <c r="A24" t="s">
        <v>22</v>
      </c>
      <c r="B24" t="s">
        <v>6</v>
      </c>
      <c r="C24" t="s">
        <v>7</v>
      </c>
      <c r="D24" t="s">
        <v>8</v>
      </c>
      <c r="E24">
        <v>2016</v>
      </c>
      <c r="F24">
        <v>5.0549999999999997</v>
      </c>
      <c r="G24">
        <v>2.0609999999999999</v>
      </c>
      <c r="H24">
        <v>0.77900000000000003</v>
      </c>
      <c r="I24">
        <v>-1.032</v>
      </c>
      <c r="J24">
        <v>1.4810000000000001</v>
      </c>
      <c r="K24">
        <v>1.498</v>
      </c>
    </row>
    <row r="25" spans="1:11" x14ac:dyDescent="0.35">
      <c r="A25" t="s">
        <v>23</v>
      </c>
      <c r="B25" t="s">
        <v>6</v>
      </c>
      <c r="C25" t="s">
        <v>7</v>
      </c>
      <c r="D25" t="s">
        <v>8</v>
      </c>
      <c r="E25">
        <v>2016</v>
      </c>
      <c r="F25">
        <v>14.022</v>
      </c>
      <c r="G25">
        <v>9.3780000000000001</v>
      </c>
      <c r="H25">
        <v>5.7169999999999996</v>
      </c>
      <c r="I25">
        <v>6.8780000000000001</v>
      </c>
      <c r="J25">
        <v>6.5819999999999999</v>
      </c>
      <c r="K25">
        <v>6.3179999999999996</v>
      </c>
    </row>
    <row r="26" spans="1:11" x14ac:dyDescent="0.35">
      <c r="A26" t="s">
        <v>24</v>
      </c>
      <c r="B26" t="s">
        <v>6</v>
      </c>
      <c r="C26" t="s">
        <v>7</v>
      </c>
      <c r="D26" t="s">
        <v>8</v>
      </c>
      <c r="E26">
        <v>2016</v>
      </c>
      <c r="F26">
        <v>6.0049999999999999</v>
      </c>
      <c r="G26">
        <v>5.4669999999999996</v>
      </c>
      <c r="H26">
        <v>5</v>
      </c>
      <c r="I26">
        <v>4.5650000000000004</v>
      </c>
      <c r="J26">
        <v>4.3</v>
      </c>
      <c r="K26">
        <v>6.3550000000000004</v>
      </c>
    </row>
    <row r="27" spans="1:11" x14ac:dyDescent="0.35">
      <c r="A27" t="s">
        <v>25</v>
      </c>
      <c r="B27" t="s">
        <v>6</v>
      </c>
      <c r="C27" t="s">
        <v>7</v>
      </c>
      <c r="D27" t="s">
        <v>8</v>
      </c>
      <c r="E27">
        <v>2016</v>
      </c>
      <c r="F27">
        <v>8.4870000000000001</v>
      </c>
      <c r="G27">
        <v>6.8319999999999999</v>
      </c>
      <c r="H27">
        <v>7.5780000000000003</v>
      </c>
      <c r="I27">
        <v>9.8580000000000005</v>
      </c>
      <c r="J27">
        <v>7.742</v>
      </c>
      <c r="K27">
        <v>8.8439999999999994</v>
      </c>
    </row>
    <row r="28" spans="1:11" x14ac:dyDescent="0.35">
      <c r="A28" t="s">
        <v>48</v>
      </c>
      <c r="B28" t="s">
        <v>6</v>
      </c>
      <c r="C28" t="s">
        <v>7</v>
      </c>
      <c r="D28" t="s">
        <v>8</v>
      </c>
      <c r="E28">
        <v>2016</v>
      </c>
      <c r="F28">
        <v>15.901999999999999</v>
      </c>
      <c r="G28">
        <v>6.0720000000000001</v>
      </c>
      <c r="H28">
        <v>2.5939999999999999</v>
      </c>
      <c r="I28">
        <v>2.4329999999999998</v>
      </c>
      <c r="J28">
        <v>9.8390000000000004</v>
      </c>
      <c r="K28">
        <v>27.114000000000001</v>
      </c>
    </row>
    <row r="29" spans="1:11" x14ac:dyDescent="0.35">
      <c r="A29" t="s">
        <v>26</v>
      </c>
      <c r="B29" t="s">
        <v>6</v>
      </c>
      <c r="C29" t="s">
        <v>7</v>
      </c>
      <c r="D29" t="s">
        <v>8</v>
      </c>
      <c r="E29">
        <v>2016</v>
      </c>
      <c r="F29">
        <v>9.4830000000000005</v>
      </c>
      <c r="G29">
        <v>5.7140000000000004</v>
      </c>
      <c r="H29">
        <v>5.8259999999999996</v>
      </c>
      <c r="I29">
        <v>6.08</v>
      </c>
      <c r="J29">
        <v>7.4039999999999999</v>
      </c>
      <c r="K29">
        <v>6.66</v>
      </c>
    </row>
    <row r="30" spans="1:11" x14ac:dyDescent="0.35">
      <c r="A30" t="s">
        <v>27</v>
      </c>
      <c r="B30" t="s">
        <v>6</v>
      </c>
      <c r="C30" t="s">
        <v>7</v>
      </c>
      <c r="D30" t="s">
        <v>8</v>
      </c>
      <c r="E30">
        <v>2016</v>
      </c>
      <c r="F30">
        <v>7.6210000000000004</v>
      </c>
      <c r="G30">
        <v>21.295999999999999</v>
      </c>
      <c r="H30">
        <v>28.279</v>
      </c>
      <c r="I30">
        <v>23.774999999999999</v>
      </c>
      <c r="J30">
        <v>21.858000000000001</v>
      </c>
      <c r="K30">
        <v>21.727</v>
      </c>
    </row>
    <row r="31" spans="1:11" x14ac:dyDescent="0.35">
      <c r="A31" t="s">
        <v>28</v>
      </c>
      <c r="B31" t="s">
        <v>6</v>
      </c>
      <c r="C31" t="s">
        <v>7</v>
      </c>
      <c r="D31" t="s">
        <v>8</v>
      </c>
      <c r="E31">
        <v>2016</v>
      </c>
      <c r="F31">
        <v>3.0510000000000002</v>
      </c>
      <c r="G31">
        <v>5.32</v>
      </c>
      <c r="H31">
        <v>-0.60099999999999998</v>
      </c>
      <c r="I31">
        <v>0.88800000000000001</v>
      </c>
      <c r="J31">
        <v>1.4419999999999999</v>
      </c>
      <c r="K31">
        <v>-1.8</v>
      </c>
    </row>
    <row r="32" spans="1:11" x14ac:dyDescent="0.35">
      <c r="A32" t="s">
        <v>49</v>
      </c>
      <c r="B32" t="s">
        <v>6</v>
      </c>
      <c r="C32" t="s">
        <v>7</v>
      </c>
      <c r="D32" t="s">
        <v>8</v>
      </c>
      <c r="E32">
        <v>2014</v>
      </c>
      <c r="F32">
        <v>5.6859999999999999</v>
      </c>
      <c r="G32">
        <v>4.9020000000000001</v>
      </c>
      <c r="H32">
        <v>4.1310000000000002</v>
      </c>
      <c r="I32">
        <v>3.7719999999999998</v>
      </c>
      <c r="J32">
        <v>0.48599999999999999</v>
      </c>
      <c r="K32">
        <v>1.472</v>
      </c>
    </row>
    <row r="33" spans="1:11" x14ac:dyDescent="0.35">
      <c r="A33" t="s">
        <v>29</v>
      </c>
      <c r="B33" t="s">
        <v>6</v>
      </c>
      <c r="C33" t="s">
        <v>7</v>
      </c>
      <c r="D33" t="s">
        <v>8</v>
      </c>
      <c r="E33">
        <v>2016</v>
      </c>
      <c r="F33">
        <v>6.5259999999999998</v>
      </c>
      <c r="G33">
        <v>3.8519999999999999</v>
      </c>
      <c r="H33">
        <v>3.5449999999999999</v>
      </c>
      <c r="I33">
        <v>3.218</v>
      </c>
      <c r="J33">
        <v>1.2849999999999999</v>
      </c>
      <c r="K33">
        <v>0.97799999999999998</v>
      </c>
    </row>
    <row r="34" spans="1:11" x14ac:dyDescent="0.35">
      <c r="A34" t="s">
        <v>50</v>
      </c>
      <c r="B34" t="s">
        <v>6</v>
      </c>
      <c r="C34" t="s">
        <v>7</v>
      </c>
      <c r="D34" t="s">
        <v>8</v>
      </c>
      <c r="E34">
        <v>2016</v>
      </c>
      <c r="F34">
        <v>0.90700000000000003</v>
      </c>
      <c r="G34">
        <v>1.2869999999999999</v>
      </c>
      <c r="H34">
        <v>1.881</v>
      </c>
      <c r="I34">
        <v>0.443</v>
      </c>
      <c r="J34">
        <v>1.5449999999999999</v>
      </c>
      <c r="K34">
        <v>1.6</v>
      </c>
    </row>
    <row r="35" spans="1:11" x14ac:dyDescent="0.35">
      <c r="A35" t="s">
        <v>30</v>
      </c>
      <c r="B35" t="s">
        <v>6</v>
      </c>
      <c r="C35" t="s">
        <v>7</v>
      </c>
      <c r="D35" t="s">
        <v>8</v>
      </c>
      <c r="E35">
        <v>2016</v>
      </c>
      <c r="F35">
        <v>10.351000000000001</v>
      </c>
      <c r="G35">
        <v>2.0910000000000002</v>
      </c>
      <c r="H35">
        <v>4.2080000000000002</v>
      </c>
      <c r="I35">
        <v>2.2869999999999999</v>
      </c>
      <c r="J35">
        <v>2.3919999999999999</v>
      </c>
      <c r="K35">
        <v>19.241</v>
      </c>
    </row>
    <row r="36" spans="1:11" x14ac:dyDescent="0.35">
      <c r="A36" t="s">
        <v>31</v>
      </c>
      <c r="B36" t="s">
        <v>6</v>
      </c>
      <c r="C36" t="s">
        <v>7</v>
      </c>
      <c r="D36" t="s">
        <v>8</v>
      </c>
      <c r="E36">
        <v>2016</v>
      </c>
      <c r="F36">
        <v>5.0060000000000002</v>
      </c>
      <c r="G36">
        <v>6.7220000000000004</v>
      </c>
      <c r="H36">
        <v>5.601</v>
      </c>
      <c r="I36">
        <v>5.3479999999999999</v>
      </c>
      <c r="J36">
        <v>3.3959999999999999</v>
      </c>
      <c r="K36">
        <v>6.7270000000000003</v>
      </c>
    </row>
    <row r="37" spans="1:11" x14ac:dyDescent="0.35">
      <c r="A37" t="s">
        <v>32</v>
      </c>
      <c r="B37" t="s">
        <v>6</v>
      </c>
      <c r="C37" t="s">
        <v>7</v>
      </c>
      <c r="D37" t="s">
        <v>8</v>
      </c>
      <c r="E37">
        <v>2016</v>
      </c>
      <c r="F37">
        <v>2.944</v>
      </c>
      <c r="G37">
        <v>0.46500000000000002</v>
      </c>
      <c r="H37">
        <v>2.2919999999999998</v>
      </c>
      <c r="I37">
        <v>-0.93700000000000006</v>
      </c>
      <c r="J37">
        <v>1.006</v>
      </c>
      <c r="K37">
        <v>0.29799999999999999</v>
      </c>
    </row>
    <row r="38" spans="1:11" x14ac:dyDescent="0.35">
      <c r="A38" t="s">
        <v>33</v>
      </c>
      <c r="B38" t="s">
        <v>6</v>
      </c>
      <c r="C38" t="s">
        <v>7</v>
      </c>
      <c r="D38" t="s">
        <v>8</v>
      </c>
      <c r="E38">
        <v>2016</v>
      </c>
      <c r="F38">
        <v>10.824999999999999</v>
      </c>
      <c r="G38">
        <v>12.225</v>
      </c>
      <c r="H38">
        <v>8.4949999999999992</v>
      </c>
      <c r="I38">
        <v>8.048</v>
      </c>
      <c r="J38">
        <v>9.01</v>
      </c>
      <c r="K38">
        <v>15.696</v>
      </c>
    </row>
    <row r="39" spans="1:11" x14ac:dyDescent="0.35">
      <c r="A39" t="s">
        <v>15</v>
      </c>
      <c r="B39" t="s">
        <v>6</v>
      </c>
      <c r="C39" t="s">
        <v>7</v>
      </c>
      <c r="D39" t="s">
        <v>8</v>
      </c>
      <c r="E39">
        <v>2016</v>
      </c>
      <c r="F39">
        <v>1.76</v>
      </c>
      <c r="G39">
        <v>5.01</v>
      </c>
      <c r="H39">
        <v>4.6319999999999997</v>
      </c>
      <c r="I39">
        <v>0.91200000000000003</v>
      </c>
      <c r="J39">
        <v>2.742</v>
      </c>
      <c r="K39">
        <v>3.5819999999999999</v>
      </c>
    </row>
    <row r="40" spans="1:11" x14ac:dyDescent="0.35">
      <c r="A40" t="s">
        <v>34</v>
      </c>
      <c r="B40" t="s">
        <v>6</v>
      </c>
      <c r="C40" t="s">
        <v>7</v>
      </c>
      <c r="D40" t="s">
        <v>8</v>
      </c>
      <c r="E40">
        <v>2016</v>
      </c>
      <c r="F40">
        <v>5.6680000000000001</v>
      </c>
      <c r="G40">
        <v>6.2859999999999996</v>
      </c>
      <c r="H40">
        <v>4.2229999999999999</v>
      </c>
      <c r="I40">
        <v>1.784</v>
      </c>
      <c r="J40">
        <v>2.5070000000000001</v>
      </c>
      <c r="K40">
        <v>5.7229999999999999</v>
      </c>
    </row>
    <row r="41" spans="1:11" x14ac:dyDescent="0.35">
      <c r="A41" s="3" t="s">
        <v>92</v>
      </c>
      <c r="B41" t="s">
        <v>6</v>
      </c>
      <c r="C41" t="s">
        <v>7</v>
      </c>
      <c r="D41" t="s">
        <v>8</v>
      </c>
      <c r="E41">
        <v>2016</v>
      </c>
      <c r="F41">
        <v>14.321</v>
      </c>
      <c r="G41">
        <v>10.638</v>
      </c>
      <c r="H41">
        <v>8.1059999999999999</v>
      </c>
      <c r="I41">
        <v>6.9880000000000004</v>
      </c>
      <c r="J41">
        <v>5.2560000000000002</v>
      </c>
      <c r="K41">
        <v>5.4329999999999998</v>
      </c>
    </row>
    <row r="42" spans="1:11" x14ac:dyDescent="0.35">
      <c r="A42" t="s">
        <v>35</v>
      </c>
      <c r="B42" t="s">
        <v>6</v>
      </c>
      <c r="C42" t="s">
        <v>7</v>
      </c>
      <c r="D42" t="s">
        <v>8</v>
      </c>
      <c r="E42">
        <v>2016</v>
      </c>
      <c r="F42">
        <v>3.403</v>
      </c>
      <c r="G42">
        <v>1.4179999999999999</v>
      </c>
      <c r="H42">
        <v>0.71</v>
      </c>
      <c r="I42">
        <v>-1.083</v>
      </c>
      <c r="J42">
        <v>0.129</v>
      </c>
      <c r="K42">
        <v>0.85099999999999998</v>
      </c>
    </row>
    <row r="43" spans="1:11" x14ac:dyDescent="0.35">
      <c r="A43" t="s">
        <v>36</v>
      </c>
      <c r="B43" t="s">
        <v>6</v>
      </c>
      <c r="C43" t="s">
        <v>7</v>
      </c>
      <c r="D43" t="s">
        <v>8</v>
      </c>
      <c r="E43">
        <v>2016</v>
      </c>
      <c r="F43">
        <v>2.5590000000000002</v>
      </c>
      <c r="G43">
        <v>7.11</v>
      </c>
      <c r="H43">
        <v>4.3390000000000004</v>
      </c>
      <c r="I43">
        <v>1.3859999999999999</v>
      </c>
      <c r="J43">
        <v>4.0419999999999998</v>
      </c>
      <c r="K43">
        <v>-1.014</v>
      </c>
    </row>
    <row r="44" spans="1:11" x14ac:dyDescent="0.35">
      <c r="A44" s="3" t="s">
        <v>70</v>
      </c>
      <c r="B44" t="s">
        <v>6</v>
      </c>
      <c r="C44" t="s">
        <v>7</v>
      </c>
      <c r="D44" t="s">
        <v>8</v>
      </c>
      <c r="E44">
        <v>2016</v>
      </c>
      <c r="F44">
        <v>18.460999999999999</v>
      </c>
      <c r="G44">
        <v>13.811</v>
      </c>
      <c r="H44">
        <v>9.7989999999999995</v>
      </c>
      <c r="I44">
        <v>8.2870000000000008</v>
      </c>
      <c r="J44">
        <v>8.9689999999999994</v>
      </c>
      <c r="K44">
        <v>11.542</v>
      </c>
    </row>
    <row r="45" spans="1:11" x14ac:dyDescent="0.35">
      <c r="A45" t="s">
        <v>51</v>
      </c>
      <c r="B45" t="s">
        <v>6</v>
      </c>
      <c r="C45" t="s">
        <v>7</v>
      </c>
    </row>
    <row r="46" spans="1:11" x14ac:dyDescent="0.35">
      <c r="A46" t="s">
        <v>37</v>
      </c>
      <c r="B46" t="s">
        <v>6</v>
      </c>
      <c r="C46" t="s">
        <v>7</v>
      </c>
      <c r="D46" t="s">
        <v>8</v>
      </c>
      <c r="E46">
        <v>2016</v>
      </c>
      <c r="F46">
        <v>4.9850000000000003</v>
      </c>
      <c r="G46">
        <v>5.6239999999999997</v>
      </c>
      <c r="H46">
        <v>5.76</v>
      </c>
      <c r="I46">
        <v>6.09</v>
      </c>
      <c r="J46">
        <v>4.5750000000000002</v>
      </c>
      <c r="K46">
        <v>6.3410000000000002</v>
      </c>
    </row>
    <row r="47" spans="1:11" x14ac:dyDescent="0.35">
      <c r="A47" t="s">
        <v>38</v>
      </c>
      <c r="B47" t="s">
        <v>6</v>
      </c>
      <c r="C47" t="s">
        <v>7</v>
      </c>
      <c r="D47" t="s">
        <v>8</v>
      </c>
      <c r="E47">
        <v>2016</v>
      </c>
      <c r="F47" t="s">
        <v>39</v>
      </c>
      <c r="G47">
        <v>45.078000000000003</v>
      </c>
      <c r="H47">
        <v>-3.9E-2</v>
      </c>
      <c r="I47">
        <v>1.6559999999999999</v>
      </c>
      <c r="J47">
        <v>52.813000000000002</v>
      </c>
      <c r="K47">
        <v>379.84899999999999</v>
      </c>
    </row>
    <row r="48" spans="1:11" x14ac:dyDescent="0.35">
      <c r="A48" t="s">
        <v>52</v>
      </c>
      <c r="B48" t="s">
        <v>6</v>
      </c>
      <c r="C48" t="s">
        <v>7</v>
      </c>
      <c r="D48" t="s">
        <v>8</v>
      </c>
      <c r="E48">
        <v>2015</v>
      </c>
      <c r="F48">
        <v>18.265999999999998</v>
      </c>
      <c r="G48">
        <v>35.351999999999997</v>
      </c>
      <c r="H48">
        <v>36.521999999999998</v>
      </c>
      <c r="I48">
        <v>36.906999999999996</v>
      </c>
      <c r="J48">
        <v>16.91</v>
      </c>
      <c r="K48">
        <v>17.75</v>
      </c>
    </row>
    <row r="49" spans="1:11" x14ac:dyDescent="0.35">
      <c r="A49" t="s">
        <v>95</v>
      </c>
      <c r="B49" t="s">
        <v>6</v>
      </c>
      <c r="C49" t="s">
        <v>7</v>
      </c>
      <c r="D49" t="s">
        <v>8</v>
      </c>
      <c r="E49">
        <v>2016</v>
      </c>
      <c r="F49">
        <v>6.1070000000000002</v>
      </c>
      <c r="G49">
        <v>8.94</v>
      </c>
      <c r="H49">
        <v>5.62</v>
      </c>
      <c r="I49">
        <v>5.6829999999999998</v>
      </c>
      <c r="J49">
        <v>4.96</v>
      </c>
      <c r="K49">
        <v>8.0329999999999995</v>
      </c>
    </row>
    <row r="50" spans="1:11" x14ac:dyDescent="0.35">
      <c r="A50" t="s">
        <v>93</v>
      </c>
      <c r="B50" t="s">
        <v>6</v>
      </c>
      <c r="C50" t="s">
        <v>7</v>
      </c>
      <c r="D50" t="s">
        <v>8</v>
      </c>
      <c r="E50">
        <v>2016</v>
      </c>
      <c r="F50">
        <v>12.691000000000001</v>
      </c>
      <c r="G50">
        <v>16.001000000000001</v>
      </c>
      <c r="H50">
        <v>7.87</v>
      </c>
      <c r="I50">
        <v>6.1319999999999997</v>
      </c>
      <c r="J50">
        <v>5.5880000000000001</v>
      </c>
      <c r="K50">
        <v>5.17</v>
      </c>
    </row>
    <row r="51" spans="1:11" x14ac:dyDescent="0.35">
      <c r="A51" t="s">
        <v>40</v>
      </c>
      <c r="B51" t="s">
        <v>6</v>
      </c>
      <c r="C51" t="s">
        <v>7</v>
      </c>
      <c r="D51" t="s">
        <v>8</v>
      </c>
      <c r="E51">
        <v>2016</v>
      </c>
      <c r="F51">
        <v>3.5640000000000001</v>
      </c>
      <c r="G51">
        <v>2.577</v>
      </c>
      <c r="H51">
        <v>1.825</v>
      </c>
      <c r="I51">
        <v>0.191</v>
      </c>
      <c r="J51">
        <v>1.7849999999999999</v>
      </c>
      <c r="K51">
        <v>0.85699999999999998</v>
      </c>
    </row>
    <row r="52" spans="1:11" x14ac:dyDescent="0.35">
      <c r="A52" t="s">
        <v>53</v>
      </c>
      <c r="B52" t="s">
        <v>6</v>
      </c>
      <c r="C52" t="s">
        <v>7</v>
      </c>
      <c r="D52" t="s">
        <v>8</v>
      </c>
      <c r="E52">
        <v>2016</v>
      </c>
      <c r="F52">
        <v>3.548</v>
      </c>
      <c r="G52">
        <v>5.1390000000000002</v>
      </c>
      <c r="H52">
        <v>5.8049999999999997</v>
      </c>
      <c r="I52">
        <v>4.9240000000000004</v>
      </c>
      <c r="J52">
        <v>4.851</v>
      </c>
      <c r="K52">
        <v>3.7269999999999999</v>
      </c>
    </row>
    <row r="53" spans="1:11" x14ac:dyDescent="0.35">
      <c r="A53" t="s">
        <v>41</v>
      </c>
      <c r="B53" t="s">
        <v>6</v>
      </c>
      <c r="C53" t="s">
        <v>7</v>
      </c>
      <c r="D53" t="s">
        <v>8</v>
      </c>
      <c r="E53">
        <v>2016</v>
      </c>
      <c r="F53">
        <v>15.009</v>
      </c>
      <c r="G53">
        <v>12.679</v>
      </c>
      <c r="H53">
        <v>4.9050000000000002</v>
      </c>
      <c r="I53">
        <v>3.0760000000000001</v>
      </c>
      <c r="J53">
        <v>5.4119999999999999</v>
      </c>
      <c r="K53">
        <v>5.4550000000000001</v>
      </c>
    </row>
    <row r="54" spans="1:11" x14ac:dyDescent="0.35">
      <c r="A54" t="s">
        <v>42</v>
      </c>
      <c r="B54" t="s">
        <v>6</v>
      </c>
      <c r="C54" t="s">
        <v>7</v>
      </c>
      <c r="D54" t="s">
        <v>8</v>
      </c>
      <c r="E54">
        <v>2016</v>
      </c>
      <c r="F54">
        <v>8.6579999999999995</v>
      </c>
      <c r="G54">
        <v>6.5750000000000002</v>
      </c>
      <c r="H54">
        <v>6.9779999999999998</v>
      </c>
      <c r="I54">
        <v>7.8109999999999999</v>
      </c>
      <c r="J54">
        <v>10.106999999999999</v>
      </c>
      <c r="K54">
        <v>17.899999999999999</v>
      </c>
    </row>
    <row r="55" spans="1:11" x14ac:dyDescent="0.35">
      <c r="A55" t="s">
        <v>43</v>
      </c>
      <c r="B55" t="s">
        <v>6</v>
      </c>
      <c r="C55" t="s">
        <v>7</v>
      </c>
      <c r="D55" t="s">
        <v>8</v>
      </c>
      <c r="E55">
        <v>2016</v>
      </c>
      <c r="F55">
        <v>3.47</v>
      </c>
      <c r="G55">
        <v>3.72</v>
      </c>
      <c r="H55">
        <v>1.6319999999999999</v>
      </c>
      <c r="I55">
        <v>-0.21299999999999999</v>
      </c>
      <c r="J55">
        <v>-2.41</v>
      </c>
      <c r="K55">
        <v>-1.5660000000000001</v>
      </c>
    </row>
    <row r="56" spans="1:11" x14ac:dyDescent="0.35">
      <c r="K56">
        <f>AVERAGE(K2:K55)</f>
        <v>13.729301886792451</v>
      </c>
    </row>
    <row r="57" spans="1:11" x14ac:dyDescent="0.35">
      <c r="A57" t="s">
        <v>44</v>
      </c>
    </row>
  </sheetData>
  <sortState xmlns:xlrd2="http://schemas.microsoft.com/office/spreadsheetml/2017/richdata2" ref="A2:K55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Inflation differential 2019_win</vt:lpstr>
      <vt:lpstr>Source</vt:lpstr>
      <vt:lpstr>Inflation differential 2019</vt:lpstr>
      <vt:lpstr>Inflation differential_M</vt:lpstr>
      <vt:lpstr>Inflation differential</vt:lpstr>
      <vt:lpstr>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Shamnaaz Sufrauj</dc:creator>
  <cp:lastModifiedBy>Shamnaaz Sufrauj</cp:lastModifiedBy>
  <dcterms:created xsi:type="dcterms:W3CDTF">2018-01-14T15:10:05Z</dcterms:created>
  <dcterms:modified xsi:type="dcterms:W3CDTF">2019-07-28T18:54:02Z</dcterms:modified>
</cp:coreProperties>
</file>